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stępca Wójta\Desktop\PRZETARGI\11. Kredyt\"/>
    </mc:Choice>
  </mc:AlternateContent>
  <xr:revisionPtr revIDLastSave="0" documentId="13_ncr:1_{56F481F7-0269-4559-BF1F-A659582A5527}" xr6:coauthVersionLast="45" xr6:coauthVersionMax="45" xr10:uidLastSave="{00000000-0000-0000-0000-000000000000}"/>
  <bookViews>
    <workbookView xWindow="-108" yWindow="-108" windowWidth="23256" windowHeight="12576" xr2:uid="{E4BFE9AA-0699-458B-812A-E42724D2C720}"/>
  </bookViews>
  <sheets>
    <sheet name="Formularz wycena kredytu" sheetId="2" r:id="rId1"/>
  </sheets>
  <definedNames>
    <definedName name="_xlnm.Print_Area" localSheetId="0">'Formularz wycena kredytu'!$A$1:$H$119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2" l="1"/>
  <c r="H100" i="2" s="1"/>
  <c r="H101" i="2" s="1"/>
  <c r="H102" i="2" s="1"/>
  <c r="H103" i="2" s="1"/>
  <c r="H104" i="2" s="1"/>
  <c r="H105" i="2" s="1"/>
  <c r="H106" i="2" s="1"/>
  <c r="H107" i="2" s="1"/>
  <c r="H108" i="2" s="1"/>
  <c r="H98" i="2"/>
  <c r="H97" i="2"/>
  <c r="H27" i="2"/>
  <c r="F15" i="2" l="1"/>
  <c r="F101" i="2" l="1"/>
  <c r="G101" i="2" s="1"/>
  <c r="F102" i="2"/>
  <c r="G102" i="2" s="1"/>
  <c r="F103" i="2"/>
  <c r="G103" i="2" s="1"/>
  <c r="F99" i="2"/>
  <c r="G99" i="2" s="1"/>
  <c r="F100" i="2"/>
  <c r="G100" i="2" s="1"/>
  <c r="F98" i="2"/>
  <c r="G98" i="2" s="1"/>
  <c r="F108" i="2"/>
  <c r="G108" i="2" s="1"/>
  <c r="F104" i="2"/>
  <c r="G104" i="2" s="1"/>
  <c r="F105" i="2"/>
  <c r="G105" i="2" s="1"/>
  <c r="F97" i="2"/>
  <c r="F25" i="2"/>
  <c r="F106" i="2"/>
  <c r="G106" i="2" s="1"/>
  <c r="F107" i="2"/>
  <c r="G107" i="2" s="1"/>
  <c r="A95" i="2"/>
  <c r="A81" i="2"/>
  <c r="A67" i="2"/>
  <c r="A53" i="2"/>
  <c r="A39" i="2"/>
  <c r="H28" i="2"/>
  <c r="F27" i="2"/>
  <c r="F26" i="2" l="1"/>
  <c r="G25" i="2"/>
  <c r="G26" i="2" s="1"/>
  <c r="F109" i="2"/>
  <c r="F110" i="2"/>
  <c r="G97" i="2"/>
  <c r="G110" i="2" s="1"/>
  <c r="H29" i="2"/>
  <c r="F29" i="2"/>
  <c r="G29" i="2" s="1"/>
  <c r="G27" i="2"/>
  <c r="F28" i="2"/>
  <c r="G28" i="2" s="1"/>
  <c r="F30" i="2" l="1"/>
  <c r="G30" i="2" s="1"/>
  <c r="H30" i="2"/>
  <c r="H31" i="2" l="1"/>
  <c r="F31" i="2"/>
  <c r="G31" i="2" s="1"/>
  <c r="H32" i="2" l="1"/>
  <c r="F32" i="2"/>
  <c r="G32" i="2" l="1"/>
  <c r="H33" i="2"/>
  <c r="F33" i="2"/>
  <c r="G33" i="2" l="1"/>
  <c r="F34" i="2"/>
  <c r="G34" i="2" s="1"/>
  <c r="H34" i="2"/>
  <c r="F35" i="2" l="1"/>
  <c r="G35" i="2" s="1"/>
  <c r="H35" i="2"/>
  <c r="H36" i="2" l="1"/>
  <c r="F36" i="2"/>
  <c r="G36" i="2" s="1"/>
  <c r="H37" i="2" l="1"/>
  <c r="F37" i="2"/>
  <c r="G37" i="2" s="1"/>
  <c r="F38" i="2" l="1"/>
  <c r="H38" i="2"/>
  <c r="H41" i="2" l="1"/>
  <c r="F41" i="2"/>
  <c r="G38" i="2"/>
  <c r="G40" i="2" s="1"/>
  <c r="F40" i="2"/>
  <c r="F39" i="2"/>
  <c r="G41" i="2" l="1"/>
  <c r="H42" i="2"/>
  <c r="F42" i="2"/>
  <c r="G42" i="2" s="1"/>
  <c r="F43" i="2" l="1"/>
  <c r="H43" i="2"/>
  <c r="H44" i="2" l="1"/>
  <c r="F44" i="2"/>
  <c r="G44" i="2" s="1"/>
  <c r="G43" i="2"/>
  <c r="H45" i="2" l="1"/>
  <c r="F45" i="2"/>
  <c r="G45" i="2" l="1"/>
  <c r="H46" i="2"/>
  <c r="F46" i="2"/>
  <c r="G46" i="2" l="1"/>
  <c r="H47" i="2"/>
  <c r="F47" i="2"/>
  <c r="G47" i="2" s="1"/>
  <c r="H48" i="2" l="1"/>
  <c r="F48" i="2"/>
  <c r="G48" i="2" l="1"/>
  <c r="H49" i="2"/>
  <c r="F49" i="2"/>
  <c r="G49" i="2" s="1"/>
  <c r="H50" i="2" l="1"/>
  <c r="F50" i="2"/>
  <c r="G50" i="2" s="1"/>
  <c r="H51" i="2" l="1"/>
  <c r="F51" i="2"/>
  <c r="G51" i="2" s="1"/>
  <c r="H52" i="2" l="1"/>
  <c r="F52" i="2"/>
  <c r="G52" i="2" l="1"/>
  <c r="G54" i="2" s="1"/>
  <c r="F53" i="2"/>
  <c r="F54" i="2"/>
  <c r="F55" i="2"/>
  <c r="H55" i="2"/>
  <c r="G55" i="2" l="1"/>
  <c r="F56" i="2"/>
  <c r="G56" i="2" s="1"/>
  <c r="H56" i="2"/>
  <c r="H57" i="2" l="1"/>
  <c r="F57" i="2"/>
  <c r="G57" i="2" l="1"/>
  <c r="H58" i="2"/>
  <c r="F58" i="2"/>
  <c r="G58" i="2" s="1"/>
  <c r="F59" i="2" l="1"/>
  <c r="H59" i="2"/>
  <c r="H60" i="2" l="1"/>
  <c r="F60" i="2"/>
  <c r="G60" i="2" s="1"/>
  <c r="G59" i="2"/>
  <c r="H61" i="2" l="1"/>
  <c r="F61" i="2"/>
  <c r="G61" i="2" s="1"/>
  <c r="H62" i="2" l="1"/>
  <c r="F62" i="2"/>
  <c r="G62" i="2" s="1"/>
  <c r="H63" i="2" l="1"/>
  <c r="F63" i="2"/>
  <c r="G63" i="2" s="1"/>
  <c r="H64" i="2" l="1"/>
  <c r="F64" i="2"/>
  <c r="G64" i="2" s="1"/>
  <c r="H65" i="2" l="1"/>
  <c r="F65" i="2"/>
  <c r="G65" i="2" s="1"/>
  <c r="H66" i="2" l="1"/>
  <c r="F66" i="2"/>
  <c r="G66" i="2" l="1"/>
  <c r="G68" i="2" s="1"/>
  <c r="F67" i="2"/>
  <c r="F68" i="2"/>
  <c r="H69" i="2"/>
  <c r="F69" i="2"/>
  <c r="H70" i="2" l="1"/>
  <c r="F70" i="2"/>
  <c r="G70" i="2" s="1"/>
  <c r="G69" i="2"/>
  <c r="H71" i="2" l="1"/>
  <c r="F71" i="2"/>
  <c r="G71" i="2" s="1"/>
  <c r="F72" i="2" l="1"/>
  <c r="G72" i="2" s="1"/>
  <c r="H72" i="2"/>
  <c r="H73" i="2" l="1"/>
  <c r="F73" i="2"/>
  <c r="G73" i="2" l="1"/>
  <c r="H74" i="2"/>
  <c r="F74" i="2"/>
  <c r="G74" i="2" s="1"/>
  <c r="H75" i="2" l="1"/>
  <c r="F75" i="2"/>
  <c r="G75" i="2" l="1"/>
  <c r="F76" i="2"/>
  <c r="G76" i="2" s="1"/>
  <c r="H76" i="2"/>
  <c r="H77" i="2" l="1"/>
  <c r="F77" i="2"/>
  <c r="G77" i="2" s="1"/>
  <c r="H78" i="2" l="1"/>
  <c r="F78" i="2"/>
  <c r="G78" i="2" s="1"/>
  <c r="H79" i="2" l="1"/>
  <c r="F79" i="2"/>
  <c r="G79" i="2" s="1"/>
  <c r="F80" i="2" l="1"/>
  <c r="H80" i="2"/>
  <c r="H83" i="2" l="1"/>
  <c r="F83" i="2"/>
  <c r="G80" i="2"/>
  <c r="G82" i="2" s="1"/>
  <c r="F81" i="2"/>
  <c r="F82" i="2"/>
  <c r="G83" i="2" l="1"/>
  <c r="H84" i="2"/>
  <c r="F84" i="2"/>
  <c r="G84" i="2" s="1"/>
  <c r="F85" i="2" l="1"/>
  <c r="H85" i="2"/>
  <c r="H86" i="2" l="1"/>
  <c r="F86" i="2"/>
  <c r="G86" i="2" s="1"/>
  <c r="G85" i="2"/>
  <c r="H87" i="2" l="1"/>
  <c r="F87" i="2"/>
  <c r="G87" i="2" s="1"/>
  <c r="H88" i="2" l="1"/>
  <c r="F88" i="2"/>
  <c r="G88" i="2" l="1"/>
  <c r="F89" i="2"/>
  <c r="H89" i="2"/>
  <c r="H90" i="2" l="1"/>
  <c r="F90" i="2"/>
  <c r="G90" i="2" s="1"/>
  <c r="G89" i="2"/>
  <c r="H91" i="2" l="1"/>
  <c r="F91" i="2"/>
  <c r="G91" i="2" s="1"/>
  <c r="H92" i="2" l="1"/>
  <c r="F92" i="2"/>
  <c r="G92" i="2" s="1"/>
  <c r="H93" i="2" l="1"/>
  <c r="F93" i="2"/>
  <c r="G93" i="2" s="1"/>
  <c r="H94" i="2" l="1"/>
  <c r="F94" i="2"/>
  <c r="G94" i="2" l="1"/>
  <c r="G96" i="2" s="1"/>
  <c r="G113" i="2" s="1"/>
  <c r="F96" i="2"/>
  <c r="F95" i="2"/>
  <c r="F113" i="2" l="1"/>
  <c r="B20" i="2" s="1"/>
</calcChain>
</file>

<file path=xl/sharedStrings.xml><?xml version="1.0" encoding="utf-8"?>
<sst xmlns="http://schemas.openxmlformats.org/spreadsheetml/2006/main" count="107" uniqueCount="93">
  <si>
    <t>Reguła rok: 365 dni, miesiąc: 28/29/30/31 dni</t>
  </si>
  <si>
    <t>Stała marża banku                 (w %)</t>
  </si>
  <si>
    <t>Data</t>
  </si>
  <si>
    <t>liczba dni do odsetek</t>
  </si>
  <si>
    <t>Rata kapitałowa</t>
  </si>
  <si>
    <t>Rata odsetek</t>
  </si>
  <si>
    <t>Rata kapitałowo - odsetkowa</t>
  </si>
  <si>
    <t>Saldo kredytu</t>
  </si>
  <si>
    <t xml:space="preserve">                                                                 Razem rok 2020</t>
  </si>
  <si>
    <t>31-01-2021</t>
  </si>
  <si>
    <t>28-02-2021</t>
  </si>
  <si>
    <t>31-03-2021</t>
  </si>
  <si>
    <t>30-04-2021</t>
  </si>
  <si>
    <t>31-05-2021</t>
  </si>
  <si>
    <t>30-06-2021</t>
  </si>
  <si>
    <t>31-07-2021</t>
  </si>
  <si>
    <t>31-08-2021</t>
  </si>
  <si>
    <t>30-09-2021</t>
  </si>
  <si>
    <t>31-10-2021</t>
  </si>
  <si>
    <t>30-11-2021</t>
  </si>
  <si>
    <t>31-12-2021</t>
  </si>
  <si>
    <t>Razem rok 2021</t>
  </si>
  <si>
    <t>31-01-2022</t>
  </si>
  <si>
    <t>28-02-2022</t>
  </si>
  <si>
    <t>31-03-2022</t>
  </si>
  <si>
    <t>30-04-2022</t>
  </si>
  <si>
    <t>31-05-2022</t>
  </si>
  <si>
    <t>30-06-2022</t>
  </si>
  <si>
    <t>31-07-2022</t>
  </si>
  <si>
    <t>31-08-2022</t>
  </si>
  <si>
    <t>30-09-2022</t>
  </si>
  <si>
    <t>31-10-2022</t>
  </si>
  <si>
    <t>30-11-2022</t>
  </si>
  <si>
    <t>31-12-2022</t>
  </si>
  <si>
    <t>Razem rok 2022</t>
  </si>
  <si>
    <t>31-01-2023</t>
  </si>
  <si>
    <t>28-02-2023</t>
  </si>
  <si>
    <t>31-03-2023</t>
  </si>
  <si>
    <t>30-04-2023</t>
  </si>
  <si>
    <t>31-05-2023</t>
  </si>
  <si>
    <t>30-06-2023</t>
  </si>
  <si>
    <t>31-07-2023</t>
  </si>
  <si>
    <t>31-08-2023</t>
  </si>
  <si>
    <t>30-09-2023</t>
  </si>
  <si>
    <t>31-10-2023</t>
  </si>
  <si>
    <t>30-11-2023</t>
  </si>
  <si>
    <t>31-12-2023</t>
  </si>
  <si>
    <t>Razem rok 2023</t>
  </si>
  <si>
    <t>31-01-2024</t>
  </si>
  <si>
    <t>29-02-2024</t>
  </si>
  <si>
    <t>31-03-2024</t>
  </si>
  <si>
    <t>30-04-2024</t>
  </si>
  <si>
    <t>31-05-2024</t>
  </si>
  <si>
    <t>30-06-2024</t>
  </si>
  <si>
    <t>31-07-2024</t>
  </si>
  <si>
    <t>31-08-2024</t>
  </si>
  <si>
    <t>30-09-2024</t>
  </si>
  <si>
    <t>31-10-2024</t>
  </si>
  <si>
    <t>30-11-2024</t>
  </si>
  <si>
    <t>31-12-2024</t>
  </si>
  <si>
    <t>Razem rok 2024</t>
  </si>
  <si>
    <t>31-01-2025</t>
  </si>
  <si>
    <t>28-02-2025</t>
  </si>
  <si>
    <t>31-03-2025</t>
  </si>
  <si>
    <t>30-04-2025</t>
  </si>
  <si>
    <t>31-05-2025</t>
  </si>
  <si>
    <t>30-06-2025</t>
  </si>
  <si>
    <t>31-07-2025</t>
  </si>
  <si>
    <t>31-08-2025</t>
  </si>
  <si>
    <t>30-09-2025</t>
  </si>
  <si>
    <t>31-10-2025</t>
  </si>
  <si>
    <t>30-11-2025</t>
  </si>
  <si>
    <t>31-12-2025</t>
  </si>
  <si>
    <t>Razem rok 2025</t>
  </si>
  <si>
    <t>Podsumowanie:</t>
  </si>
  <si>
    <t>…………………………………………………….</t>
  </si>
  <si>
    <t>(Nazwa i adres Wykonawcy)
( Pieczęć firmowa )</t>
  </si>
  <si>
    <t>Lp.</t>
  </si>
  <si>
    <t>Tabela nr 1. Stopa oprocentowania kredytu w skali rocznej</t>
  </si>
  <si>
    <t>Tabela nr 2. Cena oferty (koszt obsługi kredytu)</t>
  </si>
  <si>
    <t>Cena oferty - koszt obsługi kredytu 
(w zł)</t>
  </si>
  <si>
    <t>Tabela nr 3. Plan spłaty kredytu</t>
  </si>
  <si>
    <t>…...............................</t>
  </si>
  <si>
    <t>data</t>
  </si>
  <si>
    <t>Podpis(-y) osoby(osób) uprawnionej(-ych) do występowania w obrocie prawnym lub posiadającej(-ych) pełnomocnictwo</t>
  </si>
  <si>
    <t>….................................................................................................</t>
  </si>
  <si>
    <r>
      <t xml:space="preserve">Razem WIBOR 1M i marża banku (w %)
</t>
    </r>
    <r>
      <rPr>
        <i/>
        <sz val="9"/>
        <color theme="1"/>
        <rFont val="Czcionka tekstu podstawowego"/>
        <charset val="238"/>
      </rPr>
      <t>kol. 2 + kol. 3</t>
    </r>
  </si>
  <si>
    <t>Kwota kredytu - 1.390.000,00 zł - założenie wypłaty 30.12.2020 r.</t>
  </si>
  <si>
    <t>Okres obsługi kredytu (spłat rat kapitałowych) - do końca roku 2026</t>
  </si>
  <si>
    <t>WIBOR 1M wg notowań na dzień 30.10.2020 (w %)</t>
  </si>
  <si>
    <t xml:space="preserve">FORMULARZ WYCENY KREDYTU -  
Udzielenie długoterminowego kredytu w wysokości 1 390 000,00 zł                              </t>
  </si>
  <si>
    <t>Załącznik nr 7 do SIWZ</t>
  </si>
  <si>
    <t>znak sprawy ING.271.14.2020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</si>
</sst>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name val="Arial"/>
      <family val="2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/>
    <xf numFmtId="0" fontId="3" fillId="0" borderId="0" xfId="1" applyFont="1"/>
    <xf numFmtId="0" fontId="7" fillId="0" borderId="0" xfId="2" applyFont="1"/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2" xr:uid="{283B9267-776E-48CE-9542-299490064656}"/>
    <cellStyle name="Normalny 4" xfId="1" xr:uid="{BB1A9E83-BF39-4883-B1E6-38F3AE5C1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67B5-CF65-41CC-9D5D-57F2B06A7E72}">
  <sheetPr>
    <pageSetUpPr fitToPage="1"/>
  </sheetPr>
  <dimension ref="A1:K118"/>
  <sheetViews>
    <sheetView tabSelected="1" view="pageBreakPreview" topLeftCell="A103" zoomScale="115" zoomScaleNormal="115" zoomScaleSheetLayoutView="115" workbookViewId="0">
      <selection activeCell="G27" sqref="G27"/>
    </sheetView>
  </sheetViews>
  <sheetFormatPr defaultRowHeight="13.8"/>
  <cols>
    <col min="1" max="1" width="6.5" customWidth="1"/>
    <col min="2" max="2" width="5" customWidth="1"/>
    <col min="3" max="3" width="11.5" customWidth="1"/>
    <col min="4" max="4" width="13" customWidth="1"/>
    <col min="5" max="5" width="16.59765625" customWidth="1"/>
    <col min="6" max="6" width="16" customWidth="1"/>
    <col min="7" max="7" width="14.8984375" customWidth="1"/>
    <col min="8" max="8" width="24.8984375" customWidth="1"/>
    <col min="9" max="9" width="9.8984375" bestFit="1" customWidth="1"/>
    <col min="259" max="260" width="11.5" customWidth="1"/>
    <col min="261" max="261" width="16.59765625" customWidth="1"/>
    <col min="262" max="262" width="16" customWidth="1"/>
    <col min="263" max="263" width="14.8984375" customWidth="1"/>
    <col min="264" max="264" width="24.8984375" customWidth="1"/>
    <col min="265" max="265" width="9.8984375" bestFit="1" customWidth="1"/>
    <col min="515" max="516" width="11.5" customWidth="1"/>
    <col min="517" max="517" width="16.59765625" customWidth="1"/>
    <col min="518" max="518" width="16" customWidth="1"/>
    <col min="519" max="519" width="14.8984375" customWidth="1"/>
    <col min="520" max="520" width="24.8984375" customWidth="1"/>
    <col min="521" max="521" width="9.8984375" bestFit="1" customWidth="1"/>
    <col min="771" max="772" width="11.5" customWidth="1"/>
    <col min="773" max="773" width="16.59765625" customWidth="1"/>
    <col min="774" max="774" width="16" customWidth="1"/>
    <col min="775" max="775" width="14.8984375" customWidth="1"/>
    <col min="776" max="776" width="24.8984375" customWidth="1"/>
    <col min="777" max="777" width="9.8984375" bestFit="1" customWidth="1"/>
    <col min="1027" max="1028" width="11.5" customWidth="1"/>
    <col min="1029" max="1029" width="16.59765625" customWidth="1"/>
    <col min="1030" max="1030" width="16" customWidth="1"/>
    <col min="1031" max="1031" width="14.8984375" customWidth="1"/>
    <col min="1032" max="1032" width="24.8984375" customWidth="1"/>
    <col min="1033" max="1033" width="9.8984375" bestFit="1" customWidth="1"/>
    <col min="1283" max="1284" width="11.5" customWidth="1"/>
    <col min="1285" max="1285" width="16.59765625" customWidth="1"/>
    <col min="1286" max="1286" width="16" customWidth="1"/>
    <col min="1287" max="1287" width="14.8984375" customWidth="1"/>
    <col min="1288" max="1288" width="24.8984375" customWidth="1"/>
    <col min="1289" max="1289" width="9.8984375" bestFit="1" customWidth="1"/>
    <col min="1539" max="1540" width="11.5" customWidth="1"/>
    <col min="1541" max="1541" width="16.59765625" customWidth="1"/>
    <col min="1542" max="1542" width="16" customWidth="1"/>
    <col min="1543" max="1543" width="14.8984375" customWidth="1"/>
    <col min="1544" max="1544" width="24.8984375" customWidth="1"/>
    <col min="1545" max="1545" width="9.8984375" bestFit="1" customWidth="1"/>
    <col min="1795" max="1796" width="11.5" customWidth="1"/>
    <col min="1797" max="1797" width="16.59765625" customWidth="1"/>
    <col min="1798" max="1798" width="16" customWidth="1"/>
    <col min="1799" max="1799" width="14.8984375" customWidth="1"/>
    <col min="1800" max="1800" width="24.8984375" customWidth="1"/>
    <col min="1801" max="1801" width="9.8984375" bestFit="1" customWidth="1"/>
    <col min="2051" max="2052" width="11.5" customWidth="1"/>
    <col min="2053" max="2053" width="16.59765625" customWidth="1"/>
    <col min="2054" max="2054" width="16" customWidth="1"/>
    <col min="2055" max="2055" width="14.8984375" customWidth="1"/>
    <col min="2056" max="2056" width="24.8984375" customWidth="1"/>
    <col min="2057" max="2057" width="9.8984375" bestFit="1" customWidth="1"/>
    <col min="2307" max="2308" width="11.5" customWidth="1"/>
    <col min="2309" max="2309" width="16.59765625" customWidth="1"/>
    <col min="2310" max="2310" width="16" customWidth="1"/>
    <col min="2311" max="2311" width="14.8984375" customWidth="1"/>
    <col min="2312" max="2312" width="24.8984375" customWidth="1"/>
    <col min="2313" max="2313" width="9.8984375" bestFit="1" customWidth="1"/>
    <col min="2563" max="2564" width="11.5" customWidth="1"/>
    <col min="2565" max="2565" width="16.59765625" customWidth="1"/>
    <col min="2566" max="2566" width="16" customWidth="1"/>
    <col min="2567" max="2567" width="14.8984375" customWidth="1"/>
    <col min="2568" max="2568" width="24.8984375" customWidth="1"/>
    <col min="2569" max="2569" width="9.8984375" bestFit="1" customWidth="1"/>
    <col min="2819" max="2820" width="11.5" customWidth="1"/>
    <col min="2821" max="2821" width="16.59765625" customWidth="1"/>
    <col min="2822" max="2822" width="16" customWidth="1"/>
    <col min="2823" max="2823" width="14.8984375" customWidth="1"/>
    <col min="2824" max="2824" width="24.8984375" customWidth="1"/>
    <col min="2825" max="2825" width="9.8984375" bestFit="1" customWidth="1"/>
    <col min="3075" max="3076" width="11.5" customWidth="1"/>
    <col min="3077" max="3077" width="16.59765625" customWidth="1"/>
    <col min="3078" max="3078" width="16" customWidth="1"/>
    <col min="3079" max="3079" width="14.8984375" customWidth="1"/>
    <col min="3080" max="3080" width="24.8984375" customWidth="1"/>
    <col min="3081" max="3081" width="9.8984375" bestFit="1" customWidth="1"/>
    <col min="3331" max="3332" width="11.5" customWidth="1"/>
    <col min="3333" max="3333" width="16.59765625" customWidth="1"/>
    <col min="3334" max="3334" width="16" customWidth="1"/>
    <col min="3335" max="3335" width="14.8984375" customWidth="1"/>
    <col min="3336" max="3336" width="24.8984375" customWidth="1"/>
    <col min="3337" max="3337" width="9.8984375" bestFit="1" customWidth="1"/>
    <col min="3587" max="3588" width="11.5" customWidth="1"/>
    <col min="3589" max="3589" width="16.59765625" customWidth="1"/>
    <col min="3590" max="3590" width="16" customWidth="1"/>
    <col min="3591" max="3591" width="14.8984375" customWidth="1"/>
    <col min="3592" max="3592" width="24.8984375" customWidth="1"/>
    <col min="3593" max="3593" width="9.8984375" bestFit="1" customWidth="1"/>
    <col min="3843" max="3844" width="11.5" customWidth="1"/>
    <col min="3845" max="3845" width="16.59765625" customWidth="1"/>
    <col min="3846" max="3846" width="16" customWidth="1"/>
    <col min="3847" max="3847" width="14.8984375" customWidth="1"/>
    <col min="3848" max="3848" width="24.8984375" customWidth="1"/>
    <col min="3849" max="3849" width="9.8984375" bestFit="1" customWidth="1"/>
    <col min="4099" max="4100" width="11.5" customWidth="1"/>
    <col min="4101" max="4101" width="16.59765625" customWidth="1"/>
    <col min="4102" max="4102" width="16" customWidth="1"/>
    <col min="4103" max="4103" width="14.8984375" customWidth="1"/>
    <col min="4104" max="4104" width="24.8984375" customWidth="1"/>
    <col min="4105" max="4105" width="9.8984375" bestFit="1" customWidth="1"/>
    <col min="4355" max="4356" width="11.5" customWidth="1"/>
    <col min="4357" max="4357" width="16.59765625" customWidth="1"/>
    <col min="4358" max="4358" width="16" customWidth="1"/>
    <col min="4359" max="4359" width="14.8984375" customWidth="1"/>
    <col min="4360" max="4360" width="24.8984375" customWidth="1"/>
    <col min="4361" max="4361" width="9.8984375" bestFit="1" customWidth="1"/>
    <col min="4611" max="4612" width="11.5" customWidth="1"/>
    <col min="4613" max="4613" width="16.59765625" customWidth="1"/>
    <col min="4614" max="4614" width="16" customWidth="1"/>
    <col min="4615" max="4615" width="14.8984375" customWidth="1"/>
    <col min="4616" max="4616" width="24.8984375" customWidth="1"/>
    <col min="4617" max="4617" width="9.8984375" bestFit="1" customWidth="1"/>
    <col min="4867" max="4868" width="11.5" customWidth="1"/>
    <col min="4869" max="4869" width="16.59765625" customWidth="1"/>
    <col min="4870" max="4870" width="16" customWidth="1"/>
    <col min="4871" max="4871" width="14.8984375" customWidth="1"/>
    <col min="4872" max="4872" width="24.8984375" customWidth="1"/>
    <col min="4873" max="4873" width="9.8984375" bestFit="1" customWidth="1"/>
    <col min="5123" max="5124" width="11.5" customWidth="1"/>
    <col min="5125" max="5125" width="16.59765625" customWidth="1"/>
    <col min="5126" max="5126" width="16" customWidth="1"/>
    <col min="5127" max="5127" width="14.8984375" customWidth="1"/>
    <col min="5128" max="5128" width="24.8984375" customWidth="1"/>
    <col min="5129" max="5129" width="9.8984375" bestFit="1" customWidth="1"/>
    <col min="5379" max="5380" width="11.5" customWidth="1"/>
    <col min="5381" max="5381" width="16.59765625" customWidth="1"/>
    <col min="5382" max="5382" width="16" customWidth="1"/>
    <col min="5383" max="5383" width="14.8984375" customWidth="1"/>
    <col min="5384" max="5384" width="24.8984375" customWidth="1"/>
    <col min="5385" max="5385" width="9.8984375" bestFit="1" customWidth="1"/>
    <col min="5635" max="5636" width="11.5" customWidth="1"/>
    <col min="5637" max="5637" width="16.59765625" customWidth="1"/>
    <col min="5638" max="5638" width="16" customWidth="1"/>
    <col min="5639" max="5639" width="14.8984375" customWidth="1"/>
    <col min="5640" max="5640" width="24.8984375" customWidth="1"/>
    <col min="5641" max="5641" width="9.8984375" bestFit="1" customWidth="1"/>
    <col min="5891" max="5892" width="11.5" customWidth="1"/>
    <col min="5893" max="5893" width="16.59765625" customWidth="1"/>
    <col min="5894" max="5894" width="16" customWidth="1"/>
    <col min="5895" max="5895" width="14.8984375" customWidth="1"/>
    <col min="5896" max="5896" width="24.8984375" customWidth="1"/>
    <col min="5897" max="5897" width="9.8984375" bestFit="1" customWidth="1"/>
    <col min="6147" max="6148" width="11.5" customWidth="1"/>
    <col min="6149" max="6149" width="16.59765625" customWidth="1"/>
    <col min="6150" max="6150" width="16" customWidth="1"/>
    <col min="6151" max="6151" width="14.8984375" customWidth="1"/>
    <col min="6152" max="6152" width="24.8984375" customWidth="1"/>
    <col min="6153" max="6153" width="9.8984375" bestFit="1" customWidth="1"/>
    <col min="6403" max="6404" width="11.5" customWidth="1"/>
    <col min="6405" max="6405" width="16.59765625" customWidth="1"/>
    <col min="6406" max="6406" width="16" customWidth="1"/>
    <col min="6407" max="6407" width="14.8984375" customWidth="1"/>
    <col min="6408" max="6408" width="24.8984375" customWidth="1"/>
    <col min="6409" max="6409" width="9.8984375" bestFit="1" customWidth="1"/>
    <col min="6659" max="6660" width="11.5" customWidth="1"/>
    <col min="6661" max="6661" width="16.59765625" customWidth="1"/>
    <col min="6662" max="6662" width="16" customWidth="1"/>
    <col min="6663" max="6663" width="14.8984375" customWidth="1"/>
    <col min="6664" max="6664" width="24.8984375" customWidth="1"/>
    <col min="6665" max="6665" width="9.8984375" bestFit="1" customWidth="1"/>
    <col min="6915" max="6916" width="11.5" customWidth="1"/>
    <col min="6917" max="6917" width="16.59765625" customWidth="1"/>
    <col min="6918" max="6918" width="16" customWidth="1"/>
    <col min="6919" max="6919" width="14.8984375" customWidth="1"/>
    <col min="6920" max="6920" width="24.8984375" customWidth="1"/>
    <col min="6921" max="6921" width="9.8984375" bestFit="1" customWidth="1"/>
    <col min="7171" max="7172" width="11.5" customWidth="1"/>
    <col min="7173" max="7173" width="16.59765625" customWidth="1"/>
    <col min="7174" max="7174" width="16" customWidth="1"/>
    <col min="7175" max="7175" width="14.8984375" customWidth="1"/>
    <col min="7176" max="7176" width="24.8984375" customWidth="1"/>
    <col min="7177" max="7177" width="9.8984375" bestFit="1" customWidth="1"/>
    <col min="7427" max="7428" width="11.5" customWidth="1"/>
    <col min="7429" max="7429" width="16.59765625" customWidth="1"/>
    <col min="7430" max="7430" width="16" customWidth="1"/>
    <col min="7431" max="7431" width="14.8984375" customWidth="1"/>
    <col min="7432" max="7432" width="24.8984375" customWidth="1"/>
    <col min="7433" max="7433" width="9.8984375" bestFit="1" customWidth="1"/>
    <col min="7683" max="7684" width="11.5" customWidth="1"/>
    <col min="7685" max="7685" width="16.59765625" customWidth="1"/>
    <col min="7686" max="7686" width="16" customWidth="1"/>
    <col min="7687" max="7687" width="14.8984375" customWidth="1"/>
    <col min="7688" max="7688" width="24.8984375" customWidth="1"/>
    <col min="7689" max="7689" width="9.8984375" bestFit="1" customWidth="1"/>
    <col min="7939" max="7940" width="11.5" customWidth="1"/>
    <col min="7941" max="7941" width="16.59765625" customWidth="1"/>
    <col min="7942" max="7942" width="16" customWidth="1"/>
    <col min="7943" max="7943" width="14.8984375" customWidth="1"/>
    <col min="7944" max="7944" width="24.8984375" customWidth="1"/>
    <col min="7945" max="7945" width="9.8984375" bestFit="1" customWidth="1"/>
    <col min="8195" max="8196" width="11.5" customWidth="1"/>
    <col min="8197" max="8197" width="16.59765625" customWidth="1"/>
    <col min="8198" max="8198" width="16" customWidth="1"/>
    <col min="8199" max="8199" width="14.8984375" customWidth="1"/>
    <col min="8200" max="8200" width="24.8984375" customWidth="1"/>
    <col min="8201" max="8201" width="9.8984375" bestFit="1" customWidth="1"/>
    <col min="8451" max="8452" width="11.5" customWidth="1"/>
    <col min="8453" max="8453" width="16.59765625" customWidth="1"/>
    <col min="8454" max="8454" width="16" customWidth="1"/>
    <col min="8455" max="8455" width="14.8984375" customWidth="1"/>
    <col min="8456" max="8456" width="24.8984375" customWidth="1"/>
    <col min="8457" max="8457" width="9.8984375" bestFit="1" customWidth="1"/>
    <col min="8707" max="8708" width="11.5" customWidth="1"/>
    <col min="8709" max="8709" width="16.59765625" customWidth="1"/>
    <col min="8710" max="8710" width="16" customWidth="1"/>
    <col min="8711" max="8711" width="14.8984375" customWidth="1"/>
    <col min="8712" max="8712" width="24.8984375" customWidth="1"/>
    <col min="8713" max="8713" width="9.8984375" bestFit="1" customWidth="1"/>
    <col min="8963" max="8964" width="11.5" customWidth="1"/>
    <col min="8965" max="8965" width="16.59765625" customWidth="1"/>
    <col min="8966" max="8966" width="16" customWidth="1"/>
    <col min="8967" max="8967" width="14.8984375" customWidth="1"/>
    <col min="8968" max="8968" width="24.8984375" customWidth="1"/>
    <col min="8969" max="8969" width="9.8984375" bestFit="1" customWidth="1"/>
    <col min="9219" max="9220" width="11.5" customWidth="1"/>
    <col min="9221" max="9221" width="16.59765625" customWidth="1"/>
    <col min="9222" max="9222" width="16" customWidth="1"/>
    <col min="9223" max="9223" width="14.8984375" customWidth="1"/>
    <col min="9224" max="9224" width="24.8984375" customWidth="1"/>
    <col min="9225" max="9225" width="9.8984375" bestFit="1" customWidth="1"/>
    <col min="9475" max="9476" width="11.5" customWidth="1"/>
    <col min="9477" max="9477" width="16.59765625" customWidth="1"/>
    <col min="9478" max="9478" width="16" customWidth="1"/>
    <col min="9479" max="9479" width="14.8984375" customWidth="1"/>
    <col min="9480" max="9480" width="24.8984375" customWidth="1"/>
    <col min="9481" max="9481" width="9.8984375" bestFit="1" customWidth="1"/>
    <col min="9731" max="9732" width="11.5" customWidth="1"/>
    <col min="9733" max="9733" width="16.59765625" customWidth="1"/>
    <col min="9734" max="9734" width="16" customWidth="1"/>
    <col min="9735" max="9735" width="14.8984375" customWidth="1"/>
    <col min="9736" max="9736" width="24.8984375" customWidth="1"/>
    <col min="9737" max="9737" width="9.8984375" bestFit="1" customWidth="1"/>
    <col min="9987" max="9988" width="11.5" customWidth="1"/>
    <col min="9989" max="9989" width="16.59765625" customWidth="1"/>
    <col min="9990" max="9990" width="16" customWidth="1"/>
    <col min="9991" max="9991" width="14.8984375" customWidth="1"/>
    <col min="9992" max="9992" width="24.8984375" customWidth="1"/>
    <col min="9993" max="9993" width="9.8984375" bestFit="1" customWidth="1"/>
    <col min="10243" max="10244" width="11.5" customWidth="1"/>
    <col min="10245" max="10245" width="16.59765625" customWidth="1"/>
    <col min="10246" max="10246" width="16" customWidth="1"/>
    <col min="10247" max="10247" width="14.8984375" customWidth="1"/>
    <col min="10248" max="10248" width="24.8984375" customWidth="1"/>
    <col min="10249" max="10249" width="9.8984375" bestFit="1" customWidth="1"/>
    <col min="10499" max="10500" width="11.5" customWidth="1"/>
    <col min="10501" max="10501" width="16.59765625" customWidth="1"/>
    <col min="10502" max="10502" width="16" customWidth="1"/>
    <col min="10503" max="10503" width="14.8984375" customWidth="1"/>
    <col min="10504" max="10504" width="24.8984375" customWidth="1"/>
    <col min="10505" max="10505" width="9.8984375" bestFit="1" customWidth="1"/>
    <col min="10755" max="10756" width="11.5" customWidth="1"/>
    <col min="10757" max="10757" width="16.59765625" customWidth="1"/>
    <col min="10758" max="10758" width="16" customWidth="1"/>
    <col min="10759" max="10759" width="14.8984375" customWidth="1"/>
    <col min="10760" max="10760" width="24.8984375" customWidth="1"/>
    <col min="10761" max="10761" width="9.8984375" bestFit="1" customWidth="1"/>
    <col min="11011" max="11012" width="11.5" customWidth="1"/>
    <col min="11013" max="11013" width="16.59765625" customWidth="1"/>
    <col min="11014" max="11014" width="16" customWidth="1"/>
    <col min="11015" max="11015" width="14.8984375" customWidth="1"/>
    <col min="11016" max="11016" width="24.8984375" customWidth="1"/>
    <col min="11017" max="11017" width="9.8984375" bestFit="1" customWidth="1"/>
    <col min="11267" max="11268" width="11.5" customWidth="1"/>
    <col min="11269" max="11269" width="16.59765625" customWidth="1"/>
    <col min="11270" max="11270" width="16" customWidth="1"/>
    <col min="11271" max="11271" width="14.8984375" customWidth="1"/>
    <col min="11272" max="11272" width="24.8984375" customWidth="1"/>
    <col min="11273" max="11273" width="9.8984375" bestFit="1" customWidth="1"/>
    <col min="11523" max="11524" width="11.5" customWidth="1"/>
    <col min="11525" max="11525" width="16.59765625" customWidth="1"/>
    <col min="11526" max="11526" width="16" customWidth="1"/>
    <col min="11527" max="11527" width="14.8984375" customWidth="1"/>
    <col min="11528" max="11528" width="24.8984375" customWidth="1"/>
    <col min="11529" max="11529" width="9.8984375" bestFit="1" customWidth="1"/>
    <col min="11779" max="11780" width="11.5" customWidth="1"/>
    <col min="11781" max="11781" width="16.59765625" customWidth="1"/>
    <col min="11782" max="11782" width="16" customWidth="1"/>
    <col min="11783" max="11783" width="14.8984375" customWidth="1"/>
    <col min="11784" max="11784" width="24.8984375" customWidth="1"/>
    <col min="11785" max="11785" width="9.8984375" bestFit="1" customWidth="1"/>
    <col min="12035" max="12036" width="11.5" customWidth="1"/>
    <col min="12037" max="12037" width="16.59765625" customWidth="1"/>
    <col min="12038" max="12038" width="16" customWidth="1"/>
    <col min="12039" max="12039" width="14.8984375" customWidth="1"/>
    <col min="12040" max="12040" width="24.8984375" customWidth="1"/>
    <col min="12041" max="12041" width="9.8984375" bestFit="1" customWidth="1"/>
    <col min="12291" max="12292" width="11.5" customWidth="1"/>
    <col min="12293" max="12293" width="16.59765625" customWidth="1"/>
    <col min="12294" max="12294" width="16" customWidth="1"/>
    <col min="12295" max="12295" width="14.8984375" customWidth="1"/>
    <col min="12296" max="12296" width="24.8984375" customWidth="1"/>
    <col min="12297" max="12297" width="9.8984375" bestFit="1" customWidth="1"/>
    <col min="12547" max="12548" width="11.5" customWidth="1"/>
    <col min="12549" max="12549" width="16.59765625" customWidth="1"/>
    <col min="12550" max="12550" width="16" customWidth="1"/>
    <col min="12551" max="12551" width="14.8984375" customWidth="1"/>
    <col min="12552" max="12552" width="24.8984375" customWidth="1"/>
    <col min="12553" max="12553" width="9.8984375" bestFit="1" customWidth="1"/>
    <col min="12803" max="12804" width="11.5" customWidth="1"/>
    <col min="12805" max="12805" width="16.59765625" customWidth="1"/>
    <col min="12806" max="12806" width="16" customWidth="1"/>
    <col min="12807" max="12807" width="14.8984375" customWidth="1"/>
    <col min="12808" max="12808" width="24.8984375" customWidth="1"/>
    <col min="12809" max="12809" width="9.8984375" bestFit="1" customWidth="1"/>
    <col min="13059" max="13060" width="11.5" customWidth="1"/>
    <col min="13061" max="13061" width="16.59765625" customWidth="1"/>
    <col min="13062" max="13062" width="16" customWidth="1"/>
    <col min="13063" max="13063" width="14.8984375" customWidth="1"/>
    <col min="13064" max="13064" width="24.8984375" customWidth="1"/>
    <col min="13065" max="13065" width="9.8984375" bestFit="1" customWidth="1"/>
    <col min="13315" max="13316" width="11.5" customWidth="1"/>
    <col min="13317" max="13317" width="16.59765625" customWidth="1"/>
    <col min="13318" max="13318" width="16" customWidth="1"/>
    <col min="13319" max="13319" width="14.8984375" customWidth="1"/>
    <col min="13320" max="13320" width="24.8984375" customWidth="1"/>
    <col min="13321" max="13321" width="9.8984375" bestFit="1" customWidth="1"/>
    <col min="13571" max="13572" width="11.5" customWidth="1"/>
    <col min="13573" max="13573" width="16.59765625" customWidth="1"/>
    <col min="13574" max="13574" width="16" customWidth="1"/>
    <col min="13575" max="13575" width="14.8984375" customWidth="1"/>
    <col min="13576" max="13576" width="24.8984375" customWidth="1"/>
    <col min="13577" max="13577" width="9.8984375" bestFit="1" customWidth="1"/>
    <col min="13827" max="13828" width="11.5" customWidth="1"/>
    <col min="13829" max="13829" width="16.59765625" customWidth="1"/>
    <col min="13830" max="13830" width="16" customWidth="1"/>
    <col min="13831" max="13831" width="14.8984375" customWidth="1"/>
    <col min="13832" max="13832" width="24.8984375" customWidth="1"/>
    <col min="13833" max="13833" width="9.8984375" bestFit="1" customWidth="1"/>
    <col min="14083" max="14084" width="11.5" customWidth="1"/>
    <col min="14085" max="14085" width="16.59765625" customWidth="1"/>
    <col min="14086" max="14086" width="16" customWidth="1"/>
    <col min="14087" max="14087" width="14.8984375" customWidth="1"/>
    <col min="14088" max="14088" width="24.8984375" customWidth="1"/>
    <col min="14089" max="14089" width="9.8984375" bestFit="1" customWidth="1"/>
    <col min="14339" max="14340" width="11.5" customWidth="1"/>
    <col min="14341" max="14341" width="16.59765625" customWidth="1"/>
    <col min="14342" max="14342" width="16" customWidth="1"/>
    <col min="14343" max="14343" width="14.8984375" customWidth="1"/>
    <col min="14344" max="14344" width="24.8984375" customWidth="1"/>
    <col min="14345" max="14345" width="9.8984375" bestFit="1" customWidth="1"/>
    <col min="14595" max="14596" width="11.5" customWidth="1"/>
    <col min="14597" max="14597" width="16.59765625" customWidth="1"/>
    <col min="14598" max="14598" width="16" customWidth="1"/>
    <col min="14599" max="14599" width="14.8984375" customWidth="1"/>
    <col min="14600" max="14600" width="24.8984375" customWidth="1"/>
    <col min="14601" max="14601" width="9.8984375" bestFit="1" customWidth="1"/>
    <col min="14851" max="14852" width="11.5" customWidth="1"/>
    <col min="14853" max="14853" width="16.59765625" customWidth="1"/>
    <col min="14854" max="14854" width="16" customWidth="1"/>
    <col min="14855" max="14855" width="14.8984375" customWidth="1"/>
    <col min="14856" max="14856" width="24.8984375" customWidth="1"/>
    <col min="14857" max="14857" width="9.8984375" bestFit="1" customWidth="1"/>
    <col min="15107" max="15108" width="11.5" customWidth="1"/>
    <col min="15109" max="15109" width="16.59765625" customWidth="1"/>
    <col min="15110" max="15110" width="16" customWidth="1"/>
    <col min="15111" max="15111" width="14.8984375" customWidth="1"/>
    <col min="15112" max="15112" width="24.8984375" customWidth="1"/>
    <col min="15113" max="15113" width="9.8984375" bestFit="1" customWidth="1"/>
    <col min="15363" max="15364" width="11.5" customWidth="1"/>
    <col min="15365" max="15365" width="16.59765625" customWidth="1"/>
    <col min="15366" max="15366" width="16" customWidth="1"/>
    <col min="15367" max="15367" width="14.8984375" customWidth="1"/>
    <col min="15368" max="15368" width="24.8984375" customWidth="1"/>
    <col min="15369" max="15369" width="9.8984375" bestFit="1" customWidth="1"/>
    <col min="15619" max="15620" width="11.5" customWidth="1"/>
    <col min="15621" max="15621" width="16.59765625" customWidth="1"/>
    <col min="15622" max="15622" width="16" customWidth="1"/>
    <col min="15623" max="15623" width="14.8984375" customWidth="1"/>
    <col min="15624" max="15624" width="24.8984375" customWidth="1"/>
    <col min="15625" max="15625" width="9.8984375" bestFit="1" customWidth="1"/>
    <col min="15875" max="15876" width="11.5" customWidth="1"/>
    <col min="15877" max="15877" width="16.59765625" customWidth="1"/>
    <col min="15878" max="15878" width="16" customWidth="1"/>
    <col min="15879" max="15879" width="14.8984375" customWidth="1"/>
    <col min="15880" max="15880" width="24.8984375" customWidth="1"/>
    <col min="15881" max="15881" width="9.8984375" bestFit="1" customWidth="1"/>
    <col min="16131" max="16132" width="11.5" customWidth="1"/>
    <col min="16133" max="16133" width="16.59765625" customWidth="1"/>
    <col min="16134" max="16134" width="16" customWidth="1"/>
    <col min="16135" max="16135" width="14.8984375" customWidth="1"/>
    <col min="16136" max="16136" width="24.8984375" customWidth="1"/>
    <col min="16137" max="16137" width="9.8984375" bestFit="1" customWidth="1"/>
  </cols>
  <sheetData>
    <row r="1" spans="1:8">
      <c r="B1" s="59" t="s">
        <v>91</v>
      </c>
      <c r="C1" s="59"/>
      <c r="D1" s="59"/>
      <c r="E1" s="59"/>
      <c r="F1" s="59"/>
      <c r="G1" s="59"/>
      <c r="H1" s="59"/>
    </row>
    <row r="2" spans="1:8" ht="26.25" customHeight="1">
      <c r="A2" s="47" t="s">
        <v>75</v>
      </c>
      <c r="B2" s="47"/>
      <c r="C2" s="47"/>
      <c r="D2" s="47"/>
      <c r="E2" s="47"/>
      <c r="F2" s="10"/>
      <c r="G2" s="9"/>
      <c r="H2" s="9"/>
    </row>
    <row r="3" spans="1:8" ht="33.75" customHeight="1">
      <c r="A3" s="48" t="s">
        <v>76</v>
      </c>
      <c r="B3" s="48"/>
      <c r="C3" s="48"/>
      <c r="D3" s="48"/>
      <c r="E3" s="48"/>
      <c r="F3" s="11"/>
      <c r="G3" s="9"/>
      <c r="H3" s="9"/>
    </row>
    <row r="4" spans="1:8" ht="17.399999999999999">
      <c r="B4" s="12"/>
      <c r="C4" s="11"/>
      <c r="D4" s="11"/>
      <c r="E4" s="11"/>
      <c r="F4" s="11"/>
      <c r="G4" s="9"/>
      <c r="H4" s="9"/>
    </row>
    <row r="5" spans="1:8" ht="45.75" customHeight="1">
      <c r="A5" s="49" t="s">
        <v>90</v>
      </c>
      <c r="B5" s="49"/>
      <c r="C5" s="49"/>
      <c r="D5" s="49"/>
      <c r="E5" s="49"/>
      <c r="F5" s="49"/>
      <c r="G5" s="49"/>
      <c r="H5" s="49"/>
    </row>
    <row r="6" spans="1:8" ht="18">
      <c r="A6" s="50" t="s">
        <v>92</v>
      </c>
      <c r="B6" s="50"/>
      <c r="C6" s="50"/>
      <c r="D6" s="50"/>
      <c r="E6" s="50"/>
      <c r="F6" s="50"/>
      <c r="G6" s="50"/>
      <c r="H6" s="50"/>
    </row>
    <row r="7" spans="1:8" ht="17.25" customHeight="1">
      <c r="D7" s="37"/>
      <c r="E7" s="37"/>
      <c r="F7" s="37"/>
      <c r="G7" s="37"/>
    </row>
    <row r="8" spans="1:8">
      <c r="A8" s="51" t="s">
        <v>87</v>
      </c>
      <c r="B8" s="51"/>
      <c r="C8" s="51"/>
      <c r="D8" s="51"/>
      <c r="E8" s="51"/>
      <c r="F8" s="51"/>
      <c r="G8" s="51"/>
      <c r="H8" s="51"/>
    </row>
    <row r="9" spans="1:8">
      <c r="A9" s="51" t="s">
        <v>88</v>
      </c>
      <c r="B9" s="51"/>
      <c r="C9" s="51"/>
      <c r="D9" s="51"/>
      <c r="E9" s="51"/>
      <c r="F9" s="51"/>
      <c r="G9" s="51"/>
      <c r="H9" s="51"/>
    </row>
    <row r="10" spans="1:8">
      <c r="A10" s="51" t="s">
        <v>0</v>
      </c>
      <c r="B10" s="51"/>
      <c r="C10" s="51"/>
      <c r="D10" s="51"/>
      <c r="E10" s="51"/>
      <c r="F10" s="51"/>
      <c r="G10" s="51"/>
      <c r="H10" s="51"/>
    </row>
    <row r="11" spans="1:8">
      <c r="B11" s="37"/>
      <c r="C11" s="37"/>
      <c r="D11" s="37"/>
      <c r="E11" s="37"/>
      <c r="F11" s="37"/>
      <c r="G11" s="37"/>
      <c r="H11" s="37"/>
    </row>
    <row r="12" spans="1:8">
      <c r="A12" s="51" t="s">
        <v>78</v>
      </c>
      <c r="B12" s="51"/>
      <c r="C12" s="51"/>
      <c r="D12" s="51"/>
      <c r="E12" s="51"/>
      <c r="F12" s="51"/>
      <c r="G12" s="51"/>
      <c r="H12" s="51"/>
    </row>
    <row r="13" spans="1:8" ht="64.5" customHeight="1">
      <c r="A13" s="13" t="s">
        <v>77</v>
      </c>
      <c r="B13" s="53" t="s">
        <v>89</v>
      </c>
      <c r="C13" s="54"/>
      <c r="D13" s="55"/>
      <c r="E13" s="16" t="s">
        <v>1</v>
      </c>
      <c r="F13" s="16" t="s">
        <v>86</v>
      </c>
    </row>
    <row r="14" spans="1:8" ht="12.75" customHeight="1">
      <c r="A14" s="22">
        <v>1</v>
      </c>
      <c r="B14" s="53">
        <v>2</v>
      </c>
      <c r="C14" s="54"/>
      <c r="D14" s="55"/>
      <c r="E14" s="16">
        <v>3</v>
      </c>
      <c r="F14" s="16">
        <v>4</v>
      </c>
    </row>
    <row r="15" spans="1:8" ht="36" customHeight="1">
      <c r="A15" s="19">
        <v>1</v>
      </c>
      <c r="B15" s="60">
        <v>0.2</v>
      </c>
      <c r="C15" s="61"/>
      <c r="D15" s="62"/>
      <c r="E15" s="17"/>
      <c r="F15" s="18">
        <f>B15+E15</f>
        <v>0.2</v>
      </c>
    </row>
    <row r="16" spans="1:8" ht="11.25" customHeight="1"/>
    <row r="17" spans="1:8">
      <c r="A17" s="52" t="s">
        <v>79</v>
      </c>
      <c r="B17" s="52"/>
      <c r="C17" s="52"/>
      <c r="D17" s="52"/>
      <c r="E17" s="52"/>
      <c r="F17" s="52"/>
      <c r="G17" s="52"/>
      <c r="H17" s="52"/>
    </row>
    <row r="18" spans="1:8" ht="33.75" customHeight="1">
      <c r="A18" s="13" t="s">
        <v>77</v>
      </c>
      <c r="B18" s="53" t="s">
        <v>80</v>
      </c>
      <c r="C18" s="54"/>
      <c r="D18" s="54"/>
      <c r="E18" s="54"/>
      <c r="F18" s="55"/>
      <c r="G18" s="14"/>
    </row>
    <row r="19" spans="1:8" ht="15.75" customHeight="1">
      <c r="A19" s="22">
        <v>1</v>
      </c>
      <c r="B19" s="53">
        <v>2</v>
      </c>
      <c r="C19" s="54"/>
      <c r="D19" s="54"/>
      <c r="E19" s="54"/>
      <c r="F19" s="55"/>
      <c r="G19" s="14"/>
    </row>
    <row r="20" spans="1:8" ht="21" customHeight="1">
      <c r="A20" s="19">
        <v>1</v>
      </c>
      <c r="B20" s="56">
        <f>F113</f>
        <v>7962.101369863014</v>
      </c>
      <c r="C20" s="57"/>
      <c r="D20" s="57"/>
      <c r="E20" s="57"/>
      <c r="F20" s="58"/>
      <c r="G20" s="15"/>
    </row>
    <row r="21" spans="1:8" ht="11.25" customHeight="1">
      <c r="B21" s="3"/>
    </row>
    <row r="22" spans="1:8" ht="13.5" customHeight="1">
      <c r="A22" s="46" t="s">
        <v>81</v>
      </c>
      <c r="B22" s="46"/>
      <c r="C22" s="46"/>
      <c r="D22" s="46"/>
      <c r="E22" s="46"/>
      <c r="F22" s="46"/>
      <c r="G22" s="46"/>
      <c r="H22" s="46"/>
    </row>
    <row r="23" spans="1:8" ht="31.5" customHeight="1">
      <c r="A23" s="43" t="s">
        <v>77</v>
      </c>
      <c r="B23" s="43"/>
      <c r="C23" s="13" t="s">
        <v>2</v>
      </c>
      <c r="D23" s="16" t="s">
        <v>3</v>
      </c>
      <c r="E23" s="13" t="s">
        <v>4</v>
      </c>
      <c r="F23" s="13" t="s">
        <v>5</v>
      </c>
      <c r="G23" s="16" t="s">
        <v>6</v>
      </c>
      <c r="H23" s="13" t="s">
        <v>7</v>
      </c>
    </row>
    <row r="24" spans="1:8" ht="13.5" customHeight="1">
      <c r="A24" s="44">
        <v>1</v>
      </c>
      <c r="B24" s="45"/>
      <c r="C24" s="22">
        <v>2</v>
      </c>
      <c r="D24" s="16">
        <v>3</v>
      </c>
      <c r="E24" s="22">
        <v>4</v>
      </c>
      <c r="F24" s="22">
        <v>5</v>
      </c>
      <c r="G24" s="16">
        <v>6</v>
      </c>
      <c r="H24" s="22">
        <v>7</v>
      </c>
    </row>
    <row r="25" spans="1:8" ht="17.25" customHeight="1">
      <c r="A25" s="28">
        <v>1</v>
      </c>
      <c r="B25" s="28"/>
      <c r="C25" s="4">
        <v>44196</v>
      </c>
      <c r="D25" s="1">
        <v>1</v>
      </c>
      <c r="E25" s="2">
        <v>0</v>
      </c>
      <c r="F25" s="2">
        <f>(H25*D25*$F$15%)/365</f>
        <v>7.6164383561643838</v>
      </c>
      <c r="G25" s="2">
        <f>E25+F25</f>
        <v>7.6164383561643838</v>
      </c>
      <c r="H25" s="2">
        <v>1390000</v>
      </c>
    </row>
    <row r="26" spans="1:8" ht="17.25" customHeight="1">
      <c r="A26" s="28" t="s">
        <v>8</v>
      </c>
      <c r="B26" s="28"/>
      <c r="C26" s="28"/>
      <c r="D26" s="28"/>
      <c r="E26" s="28"/>
      <c r="F26" s="5">
        <f>F25</f>
        <v>7.6164383561643838</v>
      </c>
      <c r="G26" s="5">
        <f>G25</f>
        <v>7.6164383561643838</v>
      </c>
      <c r="H26" s="2"/>
    </row>
    <row r="27" spans="1:8" ht="22.5" customHeight="1">
      <c r="A27" s="29">
        <v>1</v>
      </c>
      <c r="B27" s="30"/>
      <c r="C27" s="1" t="s">
        <v>9</v>
      </c>
      <c r="D27" s="1">
        <v>31</v>
      </c>
      <c r="E27" s="2">
        <v>19300</v>
      </c>
      <c r="F27" s="2">
        <f>(H25*D27*$F$15%)/365</f>
        <v>236.10958904109589</v>
      </c>
      <c r="G27" s="2">
        <f>E27+F27</f>
        <v>19536.109589041094</v>
      </c>
      <c r="H27" s="2">
        <f>1390000-E27</f>
        <v>1370700</v>
      </c>
    </row>
    <row r="28" spans="1:8" ht="24" customHeight="1">
      <c r="A28" s="29">
        <v>2</v>
      </c>
      <c r="B28" s="30"/>
      <c r="C28" s="1" t="s">
        <v>10</v>
      </c>
      <c r="D28" s="1">
        <v>28</v>
      </c>
      <c r="E28" s="2">
        <v>19300</v>
      </c>
      <c r="F28" s="2">
        <f t="shared" ref="F28:F38" si="0">(H27*D28*$F$15%)/365</f>
        <v>210.29917808219176</v>
      </c>
      <c r="G28" s="2">
        <f>E28+F28</f>
        <v>19510.29917808219</v>
      </c>
      <c r="H28" s="2">
        <f>H27-E28</f>
        <v>1351400</v>
      </c>
    </row>
    <row r="29" spans="1:8" ht="27.75" customHeight="1">
      <c r="A29" s="29">
        <v>3</v>
      </c>
      <c r="B29" s="30"/>
      <c r="C29" s="1" t="s">
        <v>11</v>
      </c>
      <c r="D29" s="1">
        <v>31</v>
      </c>
      <c r="E29" s="2">
        <v>19300</v>
      </c>
      <c r="F29" s="2">
        <f t="shared" si="0"/>
        <v>229.55287671232878</v>
      </c>
      <c r="G29" s="2">
        <f>E29+F29</f>
        <v>19529.552876712329</v>
      </c>
      <c r="H29" s="2">
        <f t="shared" ref="H29:H38" si="1">H28-E29</f>
        <v>1332100</v>
      </c>
    </row>
    <row r="30" spans="1:8" ht="27.75" customHeight="1">
      <c r="A30" s="29">
        <v>4</v>
      </c>
      <c r="B30" s="30"/>
      <c r="C30" s="1" t="s">
        <v>12</v>
      </c>
      <c r="D30" s="1">
        <v>30</v>
      </c>
      <c r="E30" s="2">
        <v>19300</v>
      </c>
      <c r="F30" s="2">
        <f t="shared" si="0"/>
        <v>218.97534246575341</v>
      </c>
      <c r="G30" s="2">
        <f>E30+F30</f>
        <v>19518.975342465754</v>
      </c>
      <c r="H30" s="2">
        <f t="shared" si="1"/>
        <v>1312800</v>
      </c>
    </row>
    <row r="31" spans="1:8" ht="27.75" customHeight="1">
      <c r="A31" s="29">
        <v>5</v>
      </c>
      <c r="B31" s="30"/>
      <c r="C31" s="1" t="s">
        <v>13</v>
      </c>
      <c r="D31" s="1">
        <v>31</v>
      </c>
      <c r="E31" s="2">
        <v>19300</v>
      </c>
      <c r="F31" s="2">
        <f t="shared" si="0"/>
        <v>222.99616438356165</v>
      </c>
      <c r="G31" s="2">
        <f>E31+F31</f>
        <v>19522.996164383563</v>
      </c>
      <c r="H31" s="2">
        <f t="shared" si="1"/>
        <v>1293500</v>
      </c>
    </row>
    <row r="32" spans="1:8" ht="27.75" customHeight="1">
      <c r="A32" s="29">
        <v>6</v>
      </c>
      <c r="B32" s="30"/>
      <c r="C32" s="1" t="s">
        <v>14</v>
      </c>
      <c r="D32" s="1">
        <v>30</v>
      </c>
      <c r="E32" s="2">
        <v>19300</v>
      </c>
      <c r="F32" s="2">
        <f t="shared" si="0"/>
        <v>212.63013698630138</v>
      </c>
      <c r="G32" s="2">
        <f t="shared" ref="G32:G52" si="2">E32+F32</f>
        <v>19512.630136986303</v>
      </c>
      <c r="H32" s="2">
        <f t="shared" si="1"/>
        <v>1274200</v>
      </c>
    </row>
    <row r="33" spans="1:8" ht="27.75" customHeight="1">
      <c r="A33" s="29">
        <v>7</v>
      </c>
      <c r="B33" s="30"/>
      <c r="C33" s="1" t="s">
        <v>15</v>
      </c>
      <c r="D33" s="1">
        <v>31</v>
      </c>
      <c r="E33" s="2">
        <v>19300</v>
      </c>
      <c r="F33" s="2">
        <f t="shared" si="0"/>
        <v>216.43945205479454</v>
      </c>
      <c r="G33" s="2">
        <f>E33+F33</f>
        <v>19516.439452054794</v>
      </c>
      <c r="H33" s="2">
        <f t="shared" si="1"/>
        <v>1254900</v>
      </c>
    </row>
    <row r="34" spans="1:8" ht="27.75" customHeight="1">
      <c r="A34" s="29">
        <v>8</v>
      </c>
      <c r="B34" s="30"/>
      <c r="C34" s="1" t="s">
        <v>16</v>
      </c>
      <c r="D34" s="1">
        <v>31</v>
      </c>
      <c r="E34" s="2">
        <v>19300</v>
      </c>
      <c r="F34" s="2">
        <f t="shared" si="0"/>
        <v>213.16109589041096</v>
      </c>
      <c r="G34" s="2">
        <f>E34+F34</f>
        <v>19513.161095890409</v>
      </c>
      <c r="H34" s="2">
        <f t="shared" si="1"/>
        <v>1235600</v>
      </c>
    </row>
    <row r="35" spans="1:8" ht="27.75" customHeight="1">
      <c r="A35" s="29">
        <v>9</v>
      </c>
      <c r="B35" s="30"/>
      <c r="C35" s="1" t="s">
        <v>17</v>
      </c>
      <c r="D35" s="1">
        <v>30</v>
      </c>
      <c r="E35" s="2">
        <v>19300</v>
      </c>
      <c r="F35" s="2">
        <f t="shared" si="0"/>
        <v>203.1123287671233</v>
      </c>
      <c r="G35" s="2">
        <f t="shared" si="2"/>
        <v>19503.112328767122</v>
      </c>
      <c r="H35" s="2">
        <f t="shared" si="1"/>
        <v>1216300</v>
      </c>
    </row>
    <row r="36" spans="1:8" ht="27.75" customHeight="1">
      <c r="A36" s="29">
        <v>10</v>
      </c>
      <c r="B36" s="30"/>
      <c r="C36" s="1" t="s">
        <v>18</v>
      </c>
      <c r="D36" s="1">
        <v>31</v>
      </c>
      <c r="E36" s="2">
        <v>19300</v>
      </c>
      <c r="F36" s="2">
        <f t="shared" si="0"/>
        <v>206.60438356164386</v>
      </c>
      <c r="G36" s="2">
        <f>E36+F36</f>
        <v>19506.604383561644</v>
      </c>
      <c r="H36" s="2">
        <f t="shared" si="1"/>
        <v>1197000</v>
      </c>
    </row>
    <row r="37" spans="1:8" ht="27.75" customHeight="1">
      <c r="A37" s="29">
        <v>11</v>
      </c>
      <c r="B37" s="30"/>
      <c r="C37" s="1" t="s">
        <v>19</v>
      </c>
      <c r="D37" s="1">
        <v>30</v>
      </c>
      <c r="E37" s="2">
        <v>19300</v>
      </c>
      <c r="F37" s="2">
        <f t="shared" si="0"/>
        <v>196.76712328767124</v>
      </c>
      <c r="G37" s="2">
        <f>E37+F37</f>
        <v>19496.767123287671</v>
      </c>
      <c r="H37" s="2">
        <f t="shared" si="1"/>
        <v>1177700</v>
      </c>
    </row>
    <row r="38" spans="1:8" ht="27.75" customHeight="1">
      <c r="A38" s="29">
        <v>12</v>
      </c>
      <c r="B38" s="30"/>
      <c r="C38" s="21" t="s">
        <v>20</v>
      </c>
      <c r="D38" s="21">
        <v>31</v>
      </c>
      <c r="E38" s="2">
        <v>19300</v>
      </c>
      <c r="F38" s="2">
        <f t="shared" si="0"/>
        <v>200.04767123287672</v>
      </c>
      <c r="G38" s="2">
        <f t="shared" si="2"/>
        <v>19500.047671232878</v>
      </c>
      <c r="H38" s="2">
        <f t="shared" si="1"/>
        <v>1158400</v>
      </c>
    </row>
    <row r="39" spans="1:8" ht="27.75" customHeight="1">
      <c r="A39" s="40">
        <f>SUM(E27:E38)</f>
        <v>231600</v>
      </c>
      <c r="B39" s="41"/>
      <c r="C39" s="41"/>
      <c r="D39" s="41"/>
      <c r="E39" s="42"/>
      <c r="F39" s="6">
        <f>SUM(F27:F38)</f>
        <v>2566.6953424657536</v>
      </c>
      <c r="G39" s="2"/>
      <c r="H39" s="2"/>
    </row>
    <row r="40" spans="1:8" ht="27.75" customHeight="1">
      <c r="A40" s="34" t="s">
        <v>21</v>
      </c>
      <c r="B40" s="35"/>
      <c r="C40" s="35"/>
      <c r="D40" s="35"/>
      <c r="E40" s="36"/>
      <c r="F40" s="7">
        <f>SUM(F27:F38)</f>
        <v>2566.6953424657536</v>
      </c>
      <c r="G40" s="7">
        <f>SUM(G27:G38)</f>
        <v>234166.69534246574</v>
      </c>
      <c r="H40" s="2"/>
    </row>
    <row r="41" spans="1:8" ht="27.75" customHeight="1">
      <c r="A41" s="29">
        <v>13</v>
      </c>
      <c r="B41" s="30"/>
      <c r="C41" s="4" t="s">
        <v>22</v>
      </c>
      <c r="D41" s="1">
        <v>31</v>
      </c>
      <c r="E41" s="2">
        <v>19300</v>
      </c>
      <c r="F41" s="2">
        <f>(H38*D41*$F$15%)/365</f>
        <v>196.76931506849317</v>
      </c>
      <c r="G41" s="2">
        <f t="shared" si="2"/>
        <v>19496.769315068494</v>
      </c>
      <c r="H41" s="2">
        <f>H38-E41</f>
        <v>1139100</v>
      </c>
    </row>
    <row r="42" spans="1:8" ht="27.75" customHeight="1">
      <c r="A42" s="29">
        <v>14</v>
      </c>
      <c r="B42" s="30"/>
      <c r="C42" s="1" t="s">
        <v>23</v>
      </c>
      <c r="D42" s="1">
        <v>28</v>
      </c>
      <c r="E42" s="2">
        <v>19300</v>
      </c>
      <c r="F42" s="2">
        <f t="shared" ref="F42:F52" si="3">(H41*D42*$F$15%)/365</f>
        <v>174.76602739726027</v>
      </c>
      <c r="G42" s="2">
        <f t="shared" si="2"/>
        <v>19474.766027397261</v>
      </c>
      <c r="H42" s="2">
        <f>H41-E42</f>
        <v>1119800</v>
      </c>
    </row>
    <row r="43" spans="1:8" ht="27.75" customHeight="1">
      <c r="A43" s="29">
        <v>15</v>
      </c>
      <c r="B43" s="30"/>
      <c r="C43" s="4" t="s">
        <v>24</v>
      </c>
      <c r="D43" s="1">
        <v>31</v>
      </c>
      <c r="E43" s="2">
        <v>19300</v>
      </c>
      <c r="F43" s="2">
        <f t="shared" si="3"/>
        <v>190.21260273972604</v>
      </c>
      <c r="G43" s="2">
        <f t="shared" si="2"/>
        <v>19490.212602739724</v>
      </c>
      <c r="H43" s="2">
        <f t="shared" ref="H43:H52" si="4">H42-E43</f>
        <v>1100500</v>
      </c>
    </row>
    <row r="44" spans="1:8" ht="27.75" customHeight="1">
      <c r="A44" s="29">
        <v>16</v>
      </c>
      <c r="B44" s="30"/>
      <c r="C44" s="4" t="s">
        <v>25</v>
      </c>
      <c r="D44" s="1">
        <v>30</v>
      </c>
      <c r="E44" s="2">
        <v>19300</v>
      </c>
      <c r="F44" s="2">
        <f t="shared" si="3"/>
        <v>180.9041095890411</v>
      </c>
      <c r="G44" s="2">
        <f t="shared" si="2"/>
        <v>19480.904109589042</v>
      </c>
      <c r="H44" s="2">
        <f t="shared" si="4"/>
        <v>1081200</v>
      </c>
    </row>
    <row r="45" spans="1:8" ht="27.75" customHeight="1">
      <c r="A45" s="29">
        <v>17</v>
      </c>
      <c r="B45" s="30"/>
      <c r="C45" s="4" t="s">
        <v>26</v>
      </c>
      <c r="D45" s="1">
        <v>31</v>
      </c>
      <c r="E45" s="2">
        <v>19300</v>
      </c>
      <c r="F45" s="2">
        <f t="shared" si="3"/>
        <v>183.65589041095888</v>
      </c>
      <c r="G45" s="2">
        <f t="shared" si="2"/>
        <v>19483.655890410959</v>
      </c>
      <c r="H45" s="2">
        <f t="shared" si="4"/>
        <v>1061900</v>
      </c>
    </row>
    <row r="46" spans="1:8" ht="27.75" customHeight="1">
      <c r="A46" s="29">
        <v>18</v>
      </c>
      <c r="B46" s="30"/>
      <c r="C46" s="1" t="s">
        <v>27</v>
      </c>
      <c r="D46" s="1">
        <v>30</v>
      </c>
      <c r="E46" s="2">
        <v>19300</v>
      </c>
      <c r="F46" s="2">
        <f t="shared" si="3"/>
        <v>174.55890410958904</v>
      </c>
      <c r="G46" s="2">
        <f t="shared" si="2"/>
        <v>19474.558904109588</v>
      </c>
      <c r="H46" s="2">
        <f t="shared" si="4"/>
        <v>1042600</v>
      </c>
    </row>
    <row r="47" spans="1:8" ht="27.75" customHeight="1">
      <c r="A47" s="29">
        <v>19</v>
      </c>
      <c r="B47" s="30"/>
      <c r="C47" s="1" t="s">
        <v>28</v>
      </c>
      <c r="D47" s="1">
        <v>31</v>
      </c>
      <c r="E47" s="2">
        <v>19300</v>
      </c>
      <c r="F47" s="2">
        <f t="shared" si="3"/>
        <v>177.0991780821918</v>
      </c>
      <c r="G47" s="2">
        <f t="shared" si="2"/>
        <v>19477.099178082193</v>
      </c>
      <c r="H47" s="2">
        <f t="shared" si="4"/>
        <v>1023300</v>
      </c>
    </row>
    <row r="48" spans="1:8" ht="27.75" customHeight="1">
      <c r="A48" s="29">
        <v>20</v>
      </c>
      <c r="B48" s="30"/>
      <c r="C48" s="1" t="s">
        <v>29</v>
      </c>
      <c r="D48" s="1">
        <v>31</v>
      </c>
      <c r="E48" s="2">
        <v>19300</v>
      </c>
      <c r="F48" s="2">
        <f t="shared" si="3"/>
        <v>173.82082191780822</v>
      </c>
      <c r="G48" s="2">
        <f t="shared" si="2"/>
        <v>19473.820821917809</v>
      </c>
      <c r="H48" s="2">
        <f t="shared" si="4"/>
        <v>1004000</v>
      </c>
    </row>
    <row r="49" spans="1:8" ht="27.75" customHeight="1">
      <c r="A49" s="29">
        <v>21</v>
      </c>
      <c r="B49" s="30"/>
      <c r="C49" s="1" t="s">
        <v>30</v>
      </c>
      <c r="D49" s="1">
        <v>30</v>
      </c>
      <c r="E49" s="2">
        <v>19300</v>
      </c>
      <c r="F49" s="2">
        <f t="shared" si="3"/>
        <v>165.04109589041096</v>
      </c>
      <c r="G49" s="2">
        <f t="shared" si="2"/>
        <v>19465.04109589041</v>
      </c>
      <c r="H49" s="2">
        <f t="shared" si="4"/>
        <v>984700</v>
      </c>
    </row>
    <row r="50" spans="1:8" ht="27.75" customHeight="1">
      <c r="A50" s="29">
        <v>22</v>
      </c>
      <c r="B50" s="30"/>
      <c r="C50" s="1" t="s">
        <v>31</v>
      </c>
      <c r="D50" s="1">
        <v>31</v>
      </c>
      <c r="E50" s="2">
        <v>19300</v>
      </c>
      <c r="F50" s="2">
        <f t="shared" si="3"/>
        <v>167.26410958904111</v>
      </c>
      <c r="G50" s="2">
        <f t="shared" si="2"/>
        <v>19467.264109589039</v>
      </c>
      <c r="H50" s="2">
        <f t="shared" si="4"/>
        <v>965400</v>
      </c>
    </row>
    <row r="51" spans="1:8" ht="27.75" customHeight="1">
      <c r="A51" s="29">
        <v>23</v>
      </c>
      <c r="B51" s="30"/>
      <c r="C51" s="1" t="s">
        <v>32</v>
      </c>
      <c r="D51" s="1">
        <v>30</v>
      </c>
      <c r="E51" s="2">
        <v>19300</v>
      </c>
      <c r="F51" s="2">
        <f t="shared" si="3"/>
        <v>158.6958904109589</v>
      </c>
      <c r="G51" s="2">
        <f t="shared" si="2"/>
        <v>19458.69589041096</v>
      </c>
      <c r="H51" s="2">
        <f t="shared" si="4"/>
        <v>946100</v>
      </c>
    </row>
    <row r="52" spans="1:8" ht="27.75" customHeight="1">
      <c r="A52" s="29">
        <v>24</v>
      </c>
      <c r="B52" s="30"/>
      <c r="C52" s="20" t="s">
        <v>33</v>
      </c>
      <c r="D52" s="21">
        <v>31</v>
      </c>
      <c r="E52" s="2">
        <v>19300</v>
      </c>
      <c r="F52" s="2">
        <f t="shared" si="3"/>
        <v>160.70739726027398</v>
      </c>
      <c r="G52" s="2">
        <f t="shared" si="2"/>
        <v>19460.707397260274</v>
      </c>
      <c r="H52" s="2">
        <f t="shared" si="4"/>
        <v>926800</v>
      </c>
    </row>
    <row r="53" spans="1:8" ht="27.75" customHeight="1">
      <c r="A53" s="40">
        <f>SUM(E41:E52)</f>
        <v>231600</v>
      </c>
      <c r="B53" s="41"/>
      <c r="C53" s="41"/>
      <c r="D53" s="41"/>
      <c r="E53" s="42"/>
      <c r="F53" s="6">
        <f>SUM(F41:F52)</f>
        <v>2103.4953424657533</v>
      </c>
      <c r="G53" s="2"/>
      <c r="H53" s="2"/>
    </row>
    <row r="54" spans="1:8" ht="27.75" customHeight="1">
      <c r="A54" s="34" t="s">
        <v>34</v>
      </c>
      <c r="B54" s="35"/>
      <c r="C54" s="35"/>
      <c r="D54" s="35"/>
      <c r="E54" s="36"/>
      <c r="F54" s="7">
        <f>SUM(F41:F52)</f>
        <v>2103.4953424657533</v>
      </c>
      <c r="G54" s="7">
        <f>SUM(G41:G52)</f>
        <v>233703.49534246576</v>
      </c>
      <c r="H54" s="2"/>
    </row>
    <row r="55" spans="1:8" ht="27.75" customHeight="1">
      <c r="A55" s="29">
        <v>25</v>
      </c>
      <c r="B55" s="30"/>
      <c r="C55" s="4" t="s">
        <v>35</v>
      </c>
      <c r="D55" s="1">
        <v>31</v>
      </c>
      <c r="E55" s="2">
        <v>19300</v>
      </c>
      <c r="F55" s="2">
        <f>(H52*D55*$F$15%)/365</f>
        <v>157.4290410958904</v>
      </c>
      <c r="G55" s="2">
        <f t="shared" ref="G55:G66" si="5">E55+F55</f>
        <v>19457.429041095889</v>
      </c>
      <c r="H55" s="2">
        <f>H52-E55</f>
        <v>907500</v>
      </c>
    </row>
    <row r="56" spans="1:8" ht="27.75" customHeight="1">
      <c r="A56" s="29">
        <v>26</v>
      </c>
      <c r="B56" s="30"/>
      <c r="C56" s="1" t="s">
        <v>36</v>
      </c>
      <c r="D56" s="1">
        <v>28</v>
      </c>
      <c r="E56" s="2">
        <v>19300</v>
      </c>
      <c r="F56" s="2">
        <f t="shared" ref="F56:F66" si="6">(H55*D56*$F$15%)/365</f>
        <v>139.23287671232876</v>
      </c>
      <c r="G56" s="2">
        <f t="shared" si="5"/>
        <v>19439.232876712329</v>
      </c>
      <c r="H56" s="2">
        <f t="shared" ref="H56:H66" si="7">H55-E56</f>
        <v>888200</v>
      </c>
    </row>
    <row r="57" spans="1:8" ht="27.75" customHeight="1">
      <c r="A57" s="29">
        <v>27</v>
      </c>
      <c r="B57" s="30"/>
      <c r="C57" s="4" t="s">
        <v>37</v>
      </c>
      <c r="D57" s="1">
        <v>31</v>
      </c>
      <c r="E57" s="2">
        <v>19300</v>
      </c>
      <c r="F57" s="2">
        <f t="shared" si="6"/>
        <v>150.87232876712329</v>
      </c>
      <c r="G57" s="2">
        <f t="shared" si="5"/>
        <v>19450.872328767124</v>
      </c>
      <c r="H57" s="2">
        <f t="shared" si="7"/>
        <v>868900</v>
      </c>
    </row>
    <row r="58" spans="1:8" ht="27.75" customHeight="1">
      <c r="A58" s="29">
        <v>28</v>
      </c>
      <c r="B58" s="30"/>
      <c r="C58" s="4" t="s">
        <v>38</v>
      </c>
      <c r="D58" s="1">
        <v>30</v>
      </c>
      <c r="E58" s="2">
        <v>19300</v>
      </c>
      <c r="F58" s="2">
        <f t="shared" si="6"/>
        <v>142.83287671232875</v>
      </c>
      <c r="G58" s="2">
        <f t="shared" si="5"/>
        <v>19442.832876712328</v>
      </c>
      <c r="H58" s="2">
        <f t="shared" si="7"/>
        <v>849600</v>
      </c>
    </row>
    <row r="59" spans="1:8" ht="27.75" customHeight="1">
      <c r="A59" s="29">
        <v>29</v>
      </c>
      <c r="B59" s="30"/>
      <c r="C59" s="4" t="s">
        <v>39</v>
      </c>
      <c r="D59" s="1">
        <v>31</v>
      </c>
      <c r="E59" s="2">
        <v>19300</v>
      </c>
      <c r="F59" s="2">
        <f t="shared" si="6"/>
        <v>144.31561643835619</v>
      </c>
      <c r="G59" s="2">
        <f t="shared" si="5"/>
        <v>19444.315616438354</v>
      </c>
      <c r="H59" s="2">
        <f t="shared" si="7"/>
        <v>830300</v>
      </c>
    </row>
    <row r="60" spans="1:8" ht="27.75" customHeight="1">
      <c r="A60" s="29">
        <v>30</v>
      </c>
      <c r="B60" s="30"/>
      <c r="C60" s="1" t="s">
        <v>40</v>
      </c>
      <c r="D60" s="1">
        <v>30</v>
      </c>
      <c r="E60" s="2">
        <v>19300</v>
      </c>
      <c r="F60" s="2">
        <f t="shared" si="6"/>
        <v>136.48767123287672</v>
      </c>
      <c r="G60" s="2">
        <f t="shared" si="5"/>
        <v>19436.487671232877</v>
      </c>
      <c r="H60" s="2">
        <f t="shared" si="7"/>
        <v>811000</v>
      </c>
    </row>
    <row r="61" spans="1:8" ht="27.75" customHeight="1">
      <c r="A61" s="29">
        <v>31</v>
      </c>
      <c r="B61" s="30"/>
      <c r="C61" s="1" t="s">
        <v>41</v>
      </c>
      <c r="D61" s="1">
        <v>31</v>
      </c>
      <c r="E61" s="2">
        <v>19300</v>
      </c>
      <c r="F61" s="2">
        <f t="shared" si="6"/>
        <v>137.75890410958905</v>
      </c>
      <c r="G61" s="2">
        <f t="shared" si="5"/>
        <v>19437.758904109589</v>
      </c>
      <c r="H61" s="2">
        <f t="shared" si="7"/>
        <v>791700</v>
      </c>
    </row>
    <row r="62" spans="1:8" ht="27.75" customHeight="1">
      <c r="A62" s="29">
        <v>32</v>
      </c>
      <c r="B62" s="30"/>
      <c r="C62" s="1" t="s">
        <v>42</v>
      </c>
      <c r="D62" s="1">
        <v>31</v>
      </c>
      <c r="E62" s="2">
        <v>19300</v>
      </c>
      <c r="F62" s="2">
        <f t="shared" si="6"/>
        <v>134.48054794520547</v>
      </c>
      <c r="G62" s="2">
        <f t="shared" si="5"/>
        <v>19434.480547945204</v>
      </c>
      <c r="H62" s="2">
        <f t="shared" si="7"/>
        <v>772400</v>
      </c>
    </row>
    <row r="63" spans="1:8" ht="27.75" customHeight="1">
      <c r="A63" s="29">
        <v>33</v>
      </c>
      <c r="B63" s="30"/>
      <c r="C63" s="1" t="s">
        <v>43</v>
      </c>
      <c r="D63" s="1">
        <v>30</v>
      </c>
      <c r="E63" s="2">
        <v>19300</v>
      </c>
      <c r="F63" s="2">
        <f t="shared" si="6"/>
        <v>126.96986301369863</v>
      </c>
      <c r="G63" s="2">
        <f t="shared" si="5"/>
        <v>19426.969863013699</v>
      </c>
      <c r="H63" s="2">
        <f t="shared" si="7"/>
        <v>753100</v>
      </c>
    </row>
    <row r="64" spans="1:8" ht="27.75" customHeight="1">
      <c r="A64" s="29">
        <v>34</v>
      </c>
      <c r="B64" s="30"/>
      <c r="C64" s="1" t="s">
        <v>44</v>
      </c>
      <c r="D64" s="1">
        <v>31</v>
      </c>
      <c r="E64" s="2">
        <v>19300</v>
      </c>
      <c r="F64" s="2">
        <f t="shared" si="6"/>
        <v>127.92383561643837</v>
      </c>
      <c r="G64" s="2">
        <f t="shared" si="5"/>
        <v>19427.923835616439</v>
      </c>
      <c r="H64" s="2">
        <f t="shared" si="7"/>
        <v>733800</v>
      </c>
    </row>
    <row r="65" spans="1:8" ht="27.75" customHeight="1">
      <c r="A65" s="29">
        <v>35</v>
      </c>
      <c r="B65" s="30"/>
      <c r="C65" s="1" t="s">
        <v>45</v>
      </c>
      <c r="D65" s="1">
        <v>30</v>
      </c>
      <c r="E65" s="2">
        <v>19300</v>
      </c>
      <c r="F65" s="2">
        <f t="shared" si="6"/>
        <v>120.62465753424658</v>
      </c>
      <c r="G65" s="2">
        <f t="shared" si="5"/>
        <v>19420.624657534245</v>
      </c>
      <c r="H65" s="2">
        <f t="shared" si="7"/>
        <v>714500</v>
      </c>
    </row>
    <row r="66" spans="1:8" ht="27.75" customHeight="1">
      <c r="A66" s="29">
        <v>36</v>
      </c>
      <c r="B66" s="30"/>
      <c r="C66" s="20" t="s">
        <v>46</v>
      </c>
      <c r="D66" s="21">
        <v>31</v>
      </c>
      <c r="E66" s="2">
        <v>19300</v>
      </c>
      <c r="F66" s="2">
        <f t="shared" si="6"/>
        <v>121.36712328767123</v>
      </c>
      <c r="G66" s="2">
        <f t="shared" si="5"/>
        <v>19421.36712328767</v>
      </c>
      <c r="H66" s="2">
        <f t="shared" si="7"/>
        <v>695200</v>
      </c>
    </row>
    <row r="67" spans="1:8" ht="27.75" customHeight="1">
      <c r="A67" s="40">
        <f>SUM(E55:E66)</f>
        <v>231600</v>
      </c>
      <c r="B67" s="41"/>
      <c r="C67" s="41"/>
      <c r="D67" s="41"/>
      <c r="E67" s="42"/>
      <c r="F67" s="6">
        <f>SUM(F55:F66)</f>
        <v>1640.2953424657535</v>
      </c>
      <c r="G67" s="2"/>
      <c r="H67" s="2"/>
    </row>
    <row r="68" spans="1:8" ht="27.75" customHeight="1">
      <c r="A68" s="34" t="s">
        <v>47</v>
      </c>
      <c r="B68" s="35"/>
      <c r="C68" s="35"/>
      <c r="D68" s="35"/>
      <c r="E68" s="36"/>
      <c r="F68" s="7">
        <f>SUM(F55:F66)</f>
        <v>1640.2953424657535</v>
      </c>
      <c r="G68" s="7">
        <f>SUM(G55:G66)</f>
        <v>233240.29534246578</v>
      </c>
      <c r="H68" s="2"/>
    </row>
    <row r="69" spans="1:8" ht="27.75" customHeight="1">
      <c r="A69" s="29">
        <v>37</v>
      </c>
      <c r="B69" s="30"/>
      <c r="C69" s="4" t="s">
        <v>48</v>
      </c>
      <c r="D69" s="1">
        <v>31</v>
      </c>
      <c r="E69" s="2">
        <v>19300</v>
      </c>
      <c r="F69" s="2">
        <f>(H66*D69*$F$15%)/365</f>
        <v>118.08876712328768</v>
      </c>
      <c r="G69" s="2">
        <f t="shared" ref="G69:G80" si="8">E69+F69</f>
        <v>19418.088767123289</v>
      </c>
      <c r="H69" s="2">
        <f>H66-E69</f>
        <v>675900</v>
      </c>
    </row>
    <row r="70" spans="1:8" ht="27.75" customHeight="1">
      <c r="A70" s="29">
        <v>38</v>
      </c>
      <c r="B70" s="30"/>
      <c r="C70" s="1" t="s">
        <v>49</v>
      </c>
      <c r="D70" s="1">
        <v>29</v>
      </c>
      <c r="E70" s="2">
        <v>19300</v>
      </c>
      <c r="F70" s="2">
        <f t="shared" ref="F70:F80" si="9">(H69*D70*$F$15%)/365</f>
        <v>107.40328767123289</v>
      </c>
      <c r="G70" s="2">
        <f t="shared" si="8"/>
        <v>19407.403287671234</v>
      </c>
      <c r="H70" s="2">
        <f t="shared" ref="H70:H80" si="10">H69-E70</f>
        <v>656600</v>
      </c>
    </row>
    <row r="71" spans="1:8" ht="27.75" customHeight="1">
      <c r="A71" s="29">
        <v>39</v>
      </c>
      <c r="B71" s="30"/>
      <c r="C71" s="4" t="s">
        <v>50</v>
      </c>
      <c r="D71" s="1">
        <v>31</v>
      </c>
      <c r="E71" s="2">
        <v>19300</v>
      </c>
      <c r="F71" s="2">
        <f t="shared" si="9"/>
        <v>111.53205479452056</v>
      </c>
      <c r="G71" s="2">
        <f t="shared" si="8"/>
        <v>19411.532054794519</v>
      </c>
      <c r="H71" s="2">
        <f t="shared" si="10"/>
        <v>637300</v>
      </c>
    </row>
    <row r="72" spans="1:8" ht="27.75" customHeight="1">
      <c r="A72" s="29">
        <v>40</v>
      </c>
      <c r="B72" s="30"/>
      <c r="C72" s="4" t="s">
        <v>51</v>
      </c>
      <c r="D72" s="1">
        <v>30</v>
      </c>
      <c r="E72" s="2">
        <v>19300</v>
      </c>
      <c r="F72" s="2">
        <f t="shared" si="9"/>
        <v>104.76164383561644</v>
      </c>
      <c r="G72" s="2">
        <f t="shared" si="8"/>
        <v>19404.761643835616</v>
      </c>
      <c r="H72" s="2">
        <f t="shared" si="10"/>
        <v>618000</v>
      </c>
    </row>
    <row r="73" spans="1:8" ht="27.75" customHeight="1">
      <c r="A73" s="29">
        <v>41</v>
      </c>
      <c r="B73" s="30"/>
      <c r="C73" s="4" t="s">
        <v>52</v>
      </c>
      <c r="D73" s="1">
        <v>31</v>
      </c>
      <c r="E73" s="2">
        <v>19300</v>
      </c>
      <c r="F73" s="2">
        <f t="shared" si="9"/>
        <v>104.97534246575343</v>
      </c>
      <c r="G73" s="2">
        <f t="shared" si="8"/>
        <v>19404.975342465754</v>
      </c>
      <c r="H73" s="2">
        <f t="shared" si="10"/>
        <v>598700</v>
      </c>
    </row>
    <row r="74" spans="1:8" ht="27.75" customHeight="1">
      <c r="A74" s="29">
        <v>42</v>
      </c>
      <c r="B74" s="30"/>
      <c r="C74" s="1" t="s">
        <v>53</v>
      </c>
      <c r="D74" s="1">
        <v>30</v>
      </c>
      <c r="E74" s="2">
        <v>19300</v>
      </c>
      <c r="F74" s="2">
        <f t="shared" si="9"/>
        <v>98.416438356164377</v>
      </c>
      <c r="G74" s="2">
        <f t="shared" si="8"/>
        <v>19398.416438356166</v>
      </c>
      <c r="H74" s="2">
        <f t="shared" si="10"/>
        <v>579400</v>
      </c>
    </row>
    <row r="75" spans="1:8" ht="27.75" customHeight="1">
      <c r="A75" s="29">
        <v>43</v>
      </c>
      <c r="B75" s="30"/>
      <c r="C75" s="1" t="s">
        <v>54</v>
      </c>
      <c r="D75" s="1">
        <v>31</v>
      </c>
      <c r="E75" s="2">
        <v>19300</v>
      </c>
      <c r="F75" s="2">
        <f t="shared" si="9"/>
        <v>98.418630136986309</v>
      </c>
      <c r="G75" s="2">
        <f t="shared" si="8"/>
        <v>19398.418630136985</v>
      </c>
      <c r="H75" s="2">
        <f t="shared" si="10"/>
        <v>560100</v>
      </c>
    </row>
    <row r="76" spans="1:8" ht="27.75" customHeight="1">
      <c r="A76" s="29">
        <v>44</v>
      </c>
      <c r="B76" s="30"/>
      <c r="C76" s="1" t="s">
        <v>55</v>
      </c>
      <c r="D76" s="1">
        <v>31</v>
      </c>
      <c r="E76" s="2">
        <v>19300</v>
      </c>
      <c r="F76" s="2">
        <f t="shared" si="9"/>
        <v>95.140273972602728</v>
      </c>
      <c r="G76" s="2">
        <f t="shared" si="8"/>
        <v>19395.140273972604</v>
      </c>
      <c r="H76" s="2">
        <f t="shared" si="10"/>
        <v>540800</v>
      </c>
    </row>
    <row r="77" spans="1:8" ht="27.75" customHeight="1">
      <c r="A77" s="29">
        <v>45</v>
      </c>
      <c r="B77" s="30"/>
      <c r="C77" s="1" t="s">
        <v>56</v>
      </c>
      <c r="D77" s="1">
        <v>30</v>
      </c>
      <c r="E77" s="2">
        <v>19300</v>
      </c>
      <c r="F77" s="2">
        <f t="shared" si="9"/>
        <v>88.898630136986299</v>
      </c>
      <c r="G77" s="2">
        <f t="shared" si="8"/>
        <v>19388.898630136988</v>
      </c>
      <c r="H77" s="2">
        <f t="shared" si="10"/>
        <v>521500</v>
      </c>
    </row>
    <row r="78" spans="1:8" ht="27.75" customHeight="1">
      <c r="A78" s="29">
        <v>46</v>
      </c>
      <c r="B78" s="30"/>
      <c r="C78" s="1" t="s">
        <v>57</v>
      </c>
      <c r="D78" s="1">
        <v>31</v>
      </c>
      <c r="E78" s="2">
        <v>19300</v>
      </c>
      <c r="F78" s="2">
        <f t="shared" si="9"/>
        <v>88.583561643835623</v>
      </c>
      <c r="G78" s="2">
        <f t="shared" si="8"/>
        <v>19388.583561643834</v>
      </c>
      <c r="H78" s="2">
        <f t="shared" si="10"/>
        <v>502200</v>
      </c>
    </row>
    <row r="79" spans="1:8" ht="27.75" customHeight="1">
      <c r="A79" s="29">
        <v>47</v>
      </c>
      <c r="B79" s="30"/>
      <c r="C79" s="1" t="s">
        <v>58</v>
      </c>
      <c r="D79" s="1">
        <v>30</v>
      </c>
      <c r="E79" s="2">
        <v>19300</v>
      </c>
      <c r="F79" s="2">
        <f t="shared" si="9"/>
        <v>82.553424657534251</v>
      </c>
      <c r="G79" s="2">
        <f t="shared" si="8"/>
        <v>19382.553424657533</v>
      </c>
      <c r="H79" s="2">
        <f t="shared" si="10"/>
        <v>482900</v>
      </c>
    </row>
    <row r="80" spans="1:8" ht="27.75" customHeight="1">
      <c r="A80" s="29">
        <v>48</v>
      </c>
      <c r="B80" s="30"/>
      <c r="C80" s="20" t="s">
        <v>59</v>
      </c>
      <c r="D80" s="21">
        <v>31</v>
      </c>
      <c r="E80" s="2">
        <v>19300</v>
      </c>
      <c r="F80" s="2">
        <f t="shared" si="9"/>
        <v>82.026849315068489</v>
      </c>
      <c r="G80" s="2">
        <f t="shared" si="8"/>
        <v>19382.026849315069</v>
      </c>
      <c r="H80" s="2">
        <f t="shared" si="10"/>
        <v>463600</v>
      </c>
    </row>
    <row r="81" spans="1:11" ht="27.75" customHeight="1">
      <c r="A81" s="40">
        <f>SUM(E69:E80)</f>
        <v>231600</v>
      </c>
      <c r="B81" s="41"/>
      <c r="C81" s="41"/>
      <c r="D81" s="41"/>
      <c r="E81" s="42"/>
      <c r="F81" s="6">
        <f>SUM(F69:F80)</f>
        <v>1180.7989041095889</v>
      </c>
      <c r="G81" s="2"/>
      <c r="H81" s="2"/>
    </row>
    <row r="82" spans="1:11" ht="27.75" customHeight="1">
      <c r="A82" s="34" t="s">
        <v>60</v>
      </c>
      <c r="B82" s="35"/>
      <c r="C82" s="35"/>
      <c r="D82" s="35"/>
      <c r="E82" s="36"/>
      <c r="F82" s="7">
        <f>SUM(F69:F80)</f>
        <v>1180.7989041095889</v>
      </c>
      <c r="G82" s="7">
        <f>SUM(G69:G80)</f>
        <v>232780.79890410957</v>
      </c>
      <c r="H82" s="2"/>
    </row>
    <row r="83" spans="1:11" ht="27.75" customHeight="1">
      <c r="A83" s="29">
        <v>49</v>
      </c>
      <c r="B83" s="30"/>
      <c r="C83" s="4" t="s">
        <v>61</v>
      </c>
      <c r="D83" s="1">
        <v>31</v>
      </c>
      <c r="E83" s="2">
        <v>19300</v>
      </c>
      <c r="F83" s="2">
        <f>(H80*D83*$F$15%)/365</f>
        <v>78.748493150684936</v>
      </c>
      <c r="G83" s="2">
        <f t="shared" ref="G83:G94" si="11">E83+F83</f>
        <v>19378.748493150684</v>
      </c>
      <c r="H83" s="2">
        <f>H80-E83</f>
        <v>444300</v>
      </c>
    </row>
    <row r="84" spans="1:11" ht="27.75" customHeight="1">
      <c r="A84" s="29">
        <v>50</v>
      </c>
      <c r="B84" s="30"/>
      <c r="C84" s="1" t="s">
        <v>62</v>
      </c>
      <c r="D84" s="1">
        <v>28</v>
      </c>
      <c r="E84" s="2">
        <v>19300</v>
      </c>
      <c r="F84" s="2">
        <f t="shared" ref="F84:F94" si="12">(H83*D84*$F$15%)/365</f>
        <v>68.166575342465748</v>
      </c>
      <c r="G84" s="2">
        <f t="shared" si="11"/>
        <v>19368.166575342464</v>
      </c>
      <c r="H84" s="2">
        <f t="shared" ref="H84:H94" si="13">H83-E84</f>
        <v>425000</v>
      </c>
    </row>
    <row r="85" spans="1:11" ht="27.75" customHeight="1">
      <c r="A85" s="29">
        <v>51</v>
      </c>
      <c r="B85" s="30"/>
      <c r="C85" s="4" t="s">
        <v>63</v>
      </c>
      <c r="D85" s="1">
        <v>31</v>
      </c>
      <c r="E85" s="2">
        <v>19300</v>
      </c>
      <c r="F85" s="2">
        <f t="shared" si="12"/>
        <v>72.191780821917803</v>
      </c>
      <c r="G85" s="2">
        <f t="shared" si="11"/>
        <v>19372.191780821919</v>
      </c>
      <c r="H85" s="2">
        <f t="shared" si="13"/>
        <v>405700</v>
      </c>
    </row>
    <row r="86" spans="1:11" ht="27.75" customHeight="1">
      <c r="A86" s="29">
        <v>52</v>
      </c>
      <c r="B86" s="30"/>
      <c r="C86" s="4" t="s">
        <v>64</v>
      </c>
      <c r="D86" s="1">
        <v>30</v>
      </c>
      <c r="E86" s="2">
        <v>19300</v>
      </c>
      <c r="F86" s="2">
        <f t="shared" si="12"/>
        <v>66.69041095890411</v>
      </c>
      <c r="G86" s="2">
        <f t="shared" si="11"/>
        <v>19366.690410958905</v>
      </c>
      <c r="H86" s="2">
        <f t="shared" si="13"/>
        <v>386400</v>
      </c>
    </row>
    <row r="87" spans="1:11" ht="27.75" customHeight="1">
      <c r="A87" s="29">
        <v>53</v>
      </c>
      <c r="B87" s="30"/>
      <c r="C87" s="4" t="s">
        <v>65</v>
      </c>
      <c r="D87" s="1">
        <v>31</v>
      </c>
      <c r="E87" s="2">
        <v>19300</v>
      </c>
      <c r="F87" s="2">
        <f t="shared" si="12"/>
        <v>65.635068493150683</v>
      </c>
      <c r="G87" s="2">
        <f t="shared" si="11"/>
        <v>19365.635068493149</v>
      </c>
      <c r="H87" s="2">
        <f t="shared" si="13"/>
        <v>367100</v>
      </c>
    </row>
    <row r="88" spans="1:11" ht="27.75" customHeight="1">
      <c r="A88" s="29">
        <v>54</v>
      </c>
      <c r="B88" s="30"/>
      <c r="C88" s="1" t="s">
        <v>66</v>
      </c>
      <c r="D88" s="1">
        <v>30</v>
      </c>
      <c r="E88" s="2">
        <v>19300</v>
      </c>
      <c r="F88" s="2">
        <f t="shared" si="12"/>
        <v>60.345205479452055</v>
      </c>
      <c r="G88" s="2">
        <f t="shared" si="11"/>
        <v>19360.345205479451</v>
      </c>
      <c r="H88" s="2">
        <f t="shared" si="13"/>
        <v>347800</v>
      </c>
    </row>
    <row r="89" spans="1:11" ht="27.75" customHeight="1">
      <c r="A89" s="29">
        <v>55</v>
      </c>
      <c r="B89" s="30"/>
      <c r="C89" s="1" t="s">
        <v>67</v>
      </c>
      <c r="D89" s="1">
        <v>31</v>
      </c>
      <c r="E89" s="2">
        <v>19300</v>
      </c>
      <c r="F89" s="2">
        <f t="shared" si="12"/>
        <v>59.078356164383571</v>
      </c>
      <c r="G89" s="2">
        <f t="shared" si="11"/>
        <v>19359.078356164384</v>
      </c>
      <c r="H89" s="2">
        <f t="shared" si="13"/>
        <v>328500</v>
      </c>
    </row>
    <row r="90" spans="1:11" ht="27.75" customHeight="1">
      <c r="A90" s="29">
        <v>56</v>
      </c>
      <c r="B90" s="30"/>
      <c r="C90" s="1" t="s">
        <v>68</v>
      </c>
      <c r="D90" s="1">
        <v>31</v>
      </c>
      <c r="E90" s="2">
        <v>19300</v>
      </c>
      <c r="F90" s="2">
        <f t="shared" si="12"/>
        <v>55.8</v>
      </c>
      <c r="G90" s="2">
        <f t="shared" si="11"/>
        <v>19355.8</v>
      </c>
      <c r="H90" s="2">
        <f t="shared" si="13"/>
        <v>309200</v>
      </c>
    </row>
    <row r="91" spans="1:11" ht="27.75" customHeight="1">
      <c r="A91" s="29">
        <v>57</v>
      </c>
      <c r="B91" s="30"/>
      <c r="C91" s="1" t="s">
        <v>69</v>
      </c>
      <c r="D91" s="1">
        <v>30</v>
      </c>
      <c r="E91" s="2">
        <v>19300</v>
      </c>
      <c r="F91" s="2">
        <f t="shared" si="12"/>
        <v>50.827397260273976</v>
      </c>
      <c r="G91" s="2">
        <f t="shared" si="11"/>
        <v>19350.827397260273</v>
      </c>
      <c r="H91" s="2">
        <f t="shared" si="13"/>
        <v>289900</v>
      </c>
      <c r="K91" s="8"/>
    </row>
    <row r="92" spans="1:11" ht="27.75" customHeight="1">
      <c r="A92" s="29">
        <v>58</v>
      </c>
      <c r="B92" s="30"/>
      <c r="C92" s="1" t="s">
        <v>70</v>
      </c>
      <c r="D92" s="1">
        <v>31</v>
      </c>
      <c r="E92" s="2">
        <v>19300</v>
      </c>
      <c r="F92" s="2">
        <f t="shared" si="12"/>
        <v>49.243287671232878</v>
      </c>
      <c r="G92" s="2">
        <f t="shared" si="11"/>
        <v>19349.243287671234</v>
      </c>
      <c r="H92" s="2">
        <f t="shared" si="13"/>
        <v>270600</v>
      </c>
      <c r="K92" s="8"/>
    </row>
    <row r="93" spans="1:11" ht="27.75" customHeight="1">
      <c r="A93" s="29">
        <v>59</v>
      </c>
      <c r="B93" s="30"/>
      <c r="C93" s="1" t="s">
        <v>71</v>
      </c>
      <c r="D93" s="1">
        <v>30</v>
      </c>
      <c r="E93" s="2">
        <v>19300</v>
      </c>
      <c r="F93" s="2">
        <f t="shared" si="12"/>
        <v>44.482191780821921</v>
      </c>
      <c r="G93" s="2">
        <f t="shared" si="11"/>
        <v>19344.482191780822</v>
      </c>
      <c r="H93" s="2">
        <f t="shared" si="13"/>
        <v>251300</v>
      </c>
      <c r="K93" s="8"/>
    </row>
    <row r="94" spans="1:11" ht="27.75" customHeight="1">
      <c r="A94" s="29">
        <v>60</v>
      </c>
      <c r="B94" s="30"/>
      <c r="C94" s="4" t="s">
        <v>72</v>
      </c>
      <c r="D94" s="1">
        <v>31</v>
      </c>
      <c r="E94" s="2">
        <v>19300</v>
      </c>
      <c r="F94" s="2">
        <f t="shared" si="12"/>
        <v>42.686575342465751</v>
      </c>
      <c r="G94" s="2">
        <f t="shared" si="11"/>
        <v>19342.686575342464</v>
      </c>
      <c r="H94" s="2">
        <f t="shared" si="13"/>
        <v>232000</v>
      </c>
    </row>
    <row r="95" spans="1:11" ht="27.75" customHeight="1">
      <c r="A95" s="31">
        <f>SUM(E83:E94)</f>
        <v>231600</v>
      </c>
      <c r="B95" s="32"/>
      <c r="C95" s="32"/>
      <c r="D95" s="32"/>
      <c r="E95" s="33"/>
      <c r="F95" s="6">
        <f>SUM(F83:F94)</f>
        <v>713.89534246575352</v>
      </c>
      <c r="G95" s="2"/>
      <c r="H95" s="2"/>
    </row>
    <row r="96" spans="1:11" ht="27.75" customHeight="1">
      <c r="A96" s="34" t="s">
        <v>73</v>
      </c>
      <c r="B96" s="35"/>
      <c r="C96" s="35"/>
      <c r="D96" s="35"/>
      <c r="E96" s="36"/>
      <c r="F96" s="7">
        <f>SUM(F83:F94)</f>
        <v>713.89534246575352</v>
      </c>
      <c r="G96" s="7">
        <f>SUM(G83:G94)</f>
        <v>232313.89534246572</v>
      </c>
      <c r="H96" s="2"/>
    </row>
    <row r="97" spans="1:8" ht="27.75" customHeight="1">
      <c r="A97" s="28">
        <v>61</v>
      </c>
      <c r="B97" s="28"/>
      <c r="C97" s="4" t="s">
        <v>61</v>
      </c>
      <c r="D97" s="23">
        <v>31</v>
      </c>
      <c r="E97" s="2">
        <v>19300</v>
      </c>
      <c r="F97" s="2">
        <f>(H94*D97*$F$15%)/365</f>
        <v>39.408219178082192</v>
      </c>
      <c r="G97" s="24">
        <f>E97+F97</f>
        <v>19339.408219178084</v>
      </c>
      <c r="H97" s="2">
        <f>H94-E97</f>
        <v>212700</v>
      </c>
    </row>
    <row r="98" spans="1:8" ht="27.75" customHeight="1">
      <c r="A98" s="28">
        <v>62</v>
      </c>
      <c r="B98" s="28"/>
      <c r="C98" s="23" t="s">
        <v>62</v>
      </c>
      <c r="D98" s="23">
        <v>28</v>
      </c>
      <c r="E98" s="2">
        <v>19300</v>
      </c>
      <c r="F98" s="2">
        <f>(H97*D98*$F$15%)/365</f>
        <v>32.633424657534249</v>
      </c>
      <c r="G98" s="24">
        <f t="shared" ref="G98:G108" si="14">E98+F98</f>
        <v>19332.633424657535</v>
      </c>
      <c r="H98" s="2">
        <f>H97-E98</f>
        <v>193400</v>
      </c>
    </row>
    <row r="99" spans="1:8" ht="27.75" customHeight="1">
      <c r="A99" s="28">
        <v>63</v>
      </c>
      <c r="B99" s="28"/>
      <c r="C99" s="4" t="s">
        <v>63</v>
      </c>
      <c r="D99" s="23">
        <v>31</v>
      </c>
      <c r="E99" s="2">
        <v>19300</v>
      </c>
      <c r="F99" s="2">
        <f t="shared" ref="F99:F108" si="15">(H98*D99*$F$15%)/365</f>
        <v>32.851506849315072</v>
      </c>
      <c r="G99" s="24">
        <f t="shared" si="14"/>
        <v>19332.851506849314</v>
      </c>
      <c r="H99" s="2">
        <f t="shared" ref="H99:H108" si="16">H98-E99</f>
        <v>174100</v>
      </c>
    </row>
    <row r="100" spans="1:8" ht="27.75" customHeight="1">
      <c r="A100" s="28">
        <v>64</v>
      </c>
      <c r="B100" s="28"/>
      <c r="C100" s="4" t="s">
        <v>64</v>
      </c>
      <c r="D100" s="23">
        <v>30</v>
      </c>
      <c r="E100" s="2">
        <v>19300</v>
      </c>
      <c r="F100" s="2">
        <f t="shared" si="15"/>
        <v>28.61917808219178</v>
      </c>
      <c r="G100" s="24">
        <f t="shared" si="14"/>
        <v>19328.61917808219</v>
      </c>
      <c r="H100" s="2">
        <f t="shared" si="16"/>
        <v>154800</v>
      </c>
    </row>
    <row r="101" spans="1:8" ht="27.75" customHeight="1">
      <c r="A101" s="28">
        <v>65</v>
      </c>
      <c r="B101" s="28"/>
      <c r="C101" s="4" t="s">
        <v>65</v>
      </c>
      <c r="D101" s="23">
        <v>31</v>
      </c>
      <c r="E101" s="2">
        <v>19300</v>
      </c>
      <c r="F101" s="2">
        <f t="shared" si="15"/>
        <v>26.294794520547946</v>
      </c>
      <c r="G101" s="24">
        <f t="shared" si="14"/>
        <v>19326.294794520549</v>
      </c>
      <c r="H101" s="2">
        <f t="shared" si="16"/>
        <v>135500</v>
      </c>
    </row>
    <row r="102" spans="1:8" ht="27.75" customHeight="1">
      <c r="A102" s="28">
        <v>66</v>
      </c>
      <c r="B102" s="28"/>
      <c r="C102" s="23" t="s">
        <v>66</v>
      </c>
      <c r="D102" s="23">
        <v>30</v>
      </c>
      <c r="E102" s="2">
        <v>19300</v>
      </c>
      <c r="F102" s="2">
        <f t="shared" si="15"/>
        <v>22.273972602739725</v>
      </c>
      <c r="G102" s="24">
        <f t="shared" si="14"/>
        <v>19322.273972602739</v>
      </c>
      <c r="H102" s="2">
        <f t="shared" si="16"/>
        <v>116200</v>
      </c>
    </row>
    <row r="103" spans="1:8" ht="27.75" customHeight="1">
      <c r="A103" s="27">
        <v>67</v>
      </c>
      <c r="B103" s="27"/>
      <c r="C103" s="23" t="s">
        <v>67</v>
      </c>
      <c r="D103" s="23">
        <v>31</v>
      </c>
      <c r="E103" s="2">
        <v>19300</v>
      </c>
      <c r="F103" s="2">
        <f t="shared" si="15"/>
        <v>19.738082191780823</v>
      </c>
      <c r="G103" s="24">
        <f t="shared" si="14"/>
        <v>19319.73808219178</v>
      </c>
      <c r="H103" s="2">
        <f t="shared" si="16"/>
        <v>96900</v>
      </c>
    </row>
    <row r="104" spans="1:8" ht="27.75" customHeight="1">
      <c r="A104" s="27">
        <v>68</v>
      </c>
      <c r="B104" s="27"/>
      <c r="C104" s="23" t="s">
        <v>68</v>
      </c>
      <c r="D104" s="23">
        <v>31</v>
      </c>
      <c r="E104" s="2">
        <v>19300</v>
      </c>
      <c r="F104" s="2">
        <f t="shared" si="15"/>
        <v>16.459726027397259</v>
      </c>
      <c r="G104" s="24">
        <f t="shared" si="14"/>
        <v>19316.459726027399</v>
      </c>
      <c r="H104" s="2">
        <f t="shared" si="16"/>
        <v>77600</v>
      </c>
    </row>
    <row r="105" spans="1:8" ht="27.75" customHeight="1">
      <c r="A105" s="27">
        <v>69</v>
      </c>
      <c r="B105" s="27"/>
      <c r="C105" s="23" t="s">
        <v>69</v>
      </c>
      <c r="D105" s="23">
        <v>30</v>
      </c>
      <c r="E105" s="2">
        <v>19300</v>
      </c>
      <c r="F105" s="2">
        <f t="shared" si="15"/>
        <v>12.756164383561643</v>
      </c>
      <c r="G105" s="24">
        <f t="shared" si="14"/>
        <v>19312.756164383562</v>
      </c>
      <c r="H105" s="2">
        <f t="shared" si="16"/>
        <v>58300</v>
      </c>
    </row>
    <row r="106" spans="1:8" ht="27.75" customHeight="1">
      <c r="A106" s="27">
        <v>70</v>
      </c>
      <c r="B106" s="27"/>
      <c r="C106" s="23" t="s">
        <v>70</v>
      </c>
      <c r="D106" s="23">
        <v>31</v>
      </c>
      <c r="E106" s="2">
        <v>19300</v>
      </c>
      <c r="F106" s="2">
        <f t="shared" si="15"/>
        <v>9.9030136986301365</v>
      </c>
      <c r="G106" s="24">
        <f t="shared" si="14"/>
        <v>19309.903013698629</v>
      </c>
      <c r="H106" s="2">
        <f t="shared" si="16"/>
        <v>39000</v>
      </c>
    </row>
    <row r="107" spans="1:8" ht="27.75" customHeight="1">
      <c r="A107" s="27">
        <v>71</v>
      </c>
      <c r="B107" s="27"/>
      <c r="C107" s="23" t="s">
        <v>71</v>
      </c>
      <c r="D107" s="23">
        <v>30</v>
      </c>
      <c r="E107" s="2">
        <v>19300</v>
      </c>
      <c r="F107" s="2">
        <f t="shared" si="15"/>
        <v>6.4109589041095889</v>
      </c>
      <c r="G107" s="24">
        <f t="shared" si="14"/>
        <v>19306.410958904111</v>
      </c>
      <c r="H107" s="2">
        <f t="shared" si="16"/>
        <v>19700</v>
      </c>
    </row>
    <row r="108" spans="1:8" ht="27.75" customHeight="1">
      <c r="A108" s="27">
        <v>72</v>
      </c>
      <c r="B108" s="27"/>
      <c r="C108" s="4" t="s">
        <v>72</v>
      </c>
      <c r="D108" s="23">
        <v>31</v>
      </c>
      <c r="E108" s="2">
        <v>19700</v>
      </c>
      <c r="F108" s="2">
        <f t="shared" si="15"/>
        <v>3.346301369863014</v>
      </c>
      <c r="G108" s="24">
        <f t="shared" si="14"/>
        <v>19703.346301369864</v>
      </c>
      <c r="H108" s="2">
        <f t="shared" si="16"/>
        <v>0</v>
      </c>
    </row>
    <row r="109" spans="1:8" ht="27.75" customHeight="1">
      <c r="A109" s="27"/>
      <c r="B109" s="27"/>
      <c r="C109" s="27"/>
      <c r="D109" s="27"/>
      <c r="E109" s="27"/>
      <c r="F109" s="24">
        <f>SUM(F97:F108)</f>
        <v>250.69534246575341</v>
      </c>
      <c r="G109" s="24"/>
      <c r="H109" s="2"/>
    </row>
    <row r="110" spans="1:8" ht="27.75" customHeight="1">
      <c r="A110" s="28"/>
      <c r="B110" s="28"/>
      <c r="C110" s="28"/>
      <c r="D110" s="28"/>
      <c r="E110" s="28"/>
      <c r="F110" s="7">
        <f>SUM(F97:F108)</f>
        <v>250.69534246575341</v>
      </c>
      <c r="G110" s="7">
        <f>SUM(G97:G108)</f>
        <v>232250.69534246574</v>
      </c>
      <c r="H110" s="2"/>
    </row>
    <row r="111" spans="1:8">
      <c r="E111" s="8"/>
    </row>
    <row r="112" spans="1:8">
      <c r="G112" s="8"/>
    </row>
    <row r="113" spans="2:8" ht="33" customHeight="1">
      <c r="E113" s="25" t="s">
        <v>74</v>
      </c>
      <c r="F113" s="26">
        <f>F26+F40+F54+F68+F82+F96-F110</f>
        <v>7962.101369863014</v>
      </c>
      <c r="G113" s="26">
        <f>G26+G40+G54+G68+G82+G96+G110</f>
        <v>1398463.4920547944</v>
      </c>
    </row>
    <row r="117" spans="2:8">
      <c r="B117" s="37" t="s">
        <v>82</v>
      </c>
      <c r="C117" s="37"/>
      <c r="D117" s="37"/>
      <c r="E117" s="37" t="s">
        <v>85</v>
      </c>
      <c r="F117" s="37"/>
      <c r="G117" s="37"/>
      <c r="H117" s="37"/>
    </row>
    <row r="118" spans="2:8" ht="30.75" customHeight="1">
      <c r="B118" s="38" t="s">
        <v>83</v>
      </c>
      <c r="C118" s="38"/>
      <c r="D118" s="38"/>
      <c r="E118" s="39" t="s">
        <v>84</v>
      </c>
      <c r="F118" s="39"/>
      <c r="G118" s="39"/>
      <c r="H118" s="39"/>
    </row>
  </sheetData>
  <mergeCells count="111">
    <mergeCell ref="B1:H1"/>
    <mergeCell ref="B11:H11"/>
    <mergeCell ref="B13:D13"/>
    <mergeCell ref="B15:D15"/>
    <mergeCell ref="B14:D14"/>
    <mergeCell ref="A22:H22"/>
    <mergeCell ref="A2:E2"/>
    <mergeCell ref="A3:E3"/>
    <mergeCell ref="A5:H5"/>
    <mergeCell ref="A6:H6"/>
    <mergeCell ref="A8:H8"/>
    <mergeCell ref="A9:H9"/>
    <mergeCell ref="A10:H10"/>
    <mergeCell ref="A17:H17"/>
    <mergeCell ref="B18:F18"/>
    <mergeCell ref="B20:F20"/>
    <mergeCell ref="D7:G7"/>
    <mergeCell ref="A12:H12"/>
    <mergeCell ref="B19:F19"/>
    <mergeCell ref="A29:B29"/>
    <mergeCell ref="A30:B30"/>
    <mergeCell ref="A31:B31"/>
    <mergeCell ref="A32:B32"/>
    <mergeCell ref="A33:B33"/>
    <mergeCell ref="A23:B23"/>
    <mergeCell ref="A25:B25"/>
    <mergeCell ref="A26:E26"/>
    <mergeCell ref="A27:B27"/>
    <mergeCell ref="A28:B28"/>
    <mergeCell ref="A24:B24"/>
    <mergeCell ref="A39:E39"/>
    <mergeCell ref="A40:E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E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E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E67"/>
    <mergeCell ref="A68:E68"/>
    <mergeCell ref="A79:B79"/>
    <mergeCell ref="A80:B80"/>
    <mergeCell ref="A81:E81"/>
    <mergeCell ref="A82:E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B118:D118"/>
    <mergeCell ref="E117:H117"/>
    <mergeCell ref="E118:H118"/>
    <mergeCell ref="A101:B101"/>
    <mergeCell ref="A102:B102"/>
    <mergeCell ref="A97:B97"/>
    <mergeCell ref="A98:B98"/>
    <mergeCell ref="A99:B99"/>
    <mergeCell ref="A100:B100"/>
    <mergeCell ref="A103:B103"/>
    <mergeCell ref="A104:B104"/>
    <mergeCell ref="A105:B105"/>
    <mergeCell ref="A106:B106"/>
    <mergeCell ref="A107:B107"/>
    <mergeCell ref="A108:B108"/>
    <mergeCell ref="A109:E109"/>
    <mergeCell ref="A110:E110"/>
    <mergeCell ref="A94:B94"/>
    <mergeCell ref="A95:E95"/>
    <mergeCell ref="A96:E96"/>
    <mergeCell ref="B117:D11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wycena kredytu</vt:lpstr>
      <vt:lpstr>'Formularz wycena kredytu'!Obszar_wydruku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Gminy</dc:creator>
  <cp:lastModifiedBy>Zastępca Wójta</cp:lastModifiedBy>
  <dcterms:created xsi:type="dcterms:W3CDTF">2020-09-14T07:38:16Z</dcterms:created>
  <dcterms:modified xsi:type="dcterms:W3CDTF">2020-11-26T19:52:04Z</dcterms:modified>
</cp:coreProperties>
</file>